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a0ff7d847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a5be72f342448c4"/>
    <x:sheet xmlns:r="http://schemas.openxmlformats.org/officeDocument/2006/relationships" name="Inputs and Rates" sheetId="2" r:id="Ra57e6b9ee9d9409e"/>
    <x:sheet xmlns:r="http://schemas.openxmlformats.org/officeDocument/2006/relationships" name="Calculation" sheetId="3" r:id="Rcd2cfa79adf54bf2"/>
  </x:sheets>
</x:workbook>
</file>

<file path=xl/comments1.xml><?xml version="1.0" encoding="utf-8"?>
<x:comments xmlns:x="http://schemas.openxmlformats.org/spreadsheetml/2006/main">
  <x:authors>
    <x:author>tc={4DC0ABA2-74E0-4C6C-8E19-2DAD77537A9A}</x:author>
    <x:author>tc={1EFCD775-1873-46E4-A121-8D5BBC064812}</x:author>
    <x:author>tc={AC34588E-FC9B-4A4D-A8AE-597C8DA5F104}</x:author>
    <x:author>tc={427C6D90-168A-48BE-A9FF-9937D2D039C4}</x:author>
    <x:author>tc={0AB416B7-2BD1-48EF-ACEF-19AF7AB8BD18}</x:author>
    <x:author>tc={00456E09-70C6-48D2-8DF6-00FF46B77946}</x:author>
    <x:author>tc={73CE1CCD-153F-48A6-84B9-F17E2DB32E0C}</x:author>
    <x:author>tc={FBD6BABA-E385-457B-ACAE-9CED7BCAC8A5}</x:author>
    <x:author>tc={C6748B7C-96FA-4F31-A8BA-ED9C78C0A882}</x:author>
    <x:author>tc={2E5E68CB-E742-438A-92D1-9A072D56A12B}</x:author>
    <x:author>tc={B1D5FDAE-F274-428C-8BC8-72D09AAAF174}</x:author>
    <x:author>tc={AB6F111C-5B93-491D-B9FE-D4661827321C}</x:author>
    <x:author>tc={73C916CC-F5CA-4AC3-8964-0C45AF9D52B2}</x:author>
    <x:author>tc={B128B4AA-30D6-49E9-BA3F-56B86AF44186}</x:author>
    <x:author>tc={2704D053-0024-474E-90BD-94BCA1976C79}</x:author>
    <x:author>tc={F295DF79-D714-4753-BE31-E9CD891869C2}</x:author>
    <x:author>tc={713781A5-25B5-447D-8524-C3FFBD46BD95}</x:author>
    <x:author>tc={DB5638B5-4FC2-4524-83B3-594E283DFCCF}</x:author>
    <x:author>tc={DA5DC8BA-DEB6-4783-A37C-AC69446CEF4D}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Editable example input. Confirm actual salary and pension scheme terms.</x:t>
        </x:r>
      </x:text>
    </x:comment>
    <x:comment ref="B6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Editable example input. Confirm actual salary and pension scheme terms.</x:t>
        </x:r>
      </x:text>
    </x:comment>
    <x:comment ref="B7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Editable example input. Confirm actual salary and pension scheme terms.</x:t>
        </x:r>
      </x:text>
    </x:comment>
    <x:comment ref="B8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Editable example input. Confirm actual salary and pension scheme terms.</x:t>
        </x:r>
      </x:text>
    </x:comment>
    <x:comment ref="B9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Editable example input. Confirm actual salary and pension scheme terms.</x:t>
        </x:r>
      </x:text>
    </x:comment>
    <x:comment ref="B10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Editable example input. Confirm actual salary and pension scheme terms.</x:t>
        </x:r>
      </x:text>
    </x:comment>
    <x:comment ref="B14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https://www.gov.uk/guidance/rates-and-thresholds-for-employers-2026-to-2027</x:t>
        </x:r>
      </x:text>
    </x:comment>
    <x:comment ref="B15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https://www.gov.uk/income-tax-rates</x:t>
        </x:r>
      </x:text>
    </x:comment>
    <x:comment ref="B16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https://www.gov.uk/income-tax-rates</x:t>
        </x:r>
      </x:text>
    </x:comment>
    <x:comment ref="B17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https://www.gov.uk/income-tax-rates</x:t>
        </x:r>
      </x:text>
    </x:comment>
    <x:comment ref="B18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https://www.gov.uk/guidance/rates-and-thresholds-for-employers-2026-to-2027</x:t>
        </x:r>
      </x:text>
    </x:comment>
    <x:comment ref="B19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https://www.gov.uk/guidance/rates-and-thresholds-for-employers-2026-to-2027</x:t>
        </x:r>
      </x:text>
    </x:comment>
    <x:comment ref="B20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https://www.gov.uk/guidance/rates-and-thresholds-for-employers-2026-to-2027</x:t>
        </x:r>
      </x:text>
    </x:comment>
    <x:comment ref="B21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https://www.gov.uk/guidance/rates-and-thresholds-for-employers-2026-to-2027</x:t>
        </x:r>
      </x:text>
    </x:comment>
    <x:comment ref="B22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https://www.gov.uk/guidance/rates-and-thresholds-for-employers-2026-to-2027</x:t>
        </x:r>
      </x:text>
    </x:comment>
    <x:comment ref="B23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https://www.gov.uk/guidance/rates-and-thresholds-for-employers-2026-to-2027</x:t>
        </x:r>
      </x:text>
    </x:comment>
    <x:comment ref="B24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https://www.thepensionsregulator.gov.uk/en/employers/new-employers/im-an-employer-who-has-to-provide-a-pension/declare-your-compliance/ongoing-duties-for-employers/earnings-thresholds</x:t>
        </x:r>
      </x:text>
    </x:comment>
    <x:comment ref="B25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https://www.thepensionsregulator.gov.uk/en/employers/new-employers/im-an-employer-who-has-to-provide-a-pension/declare-your-compliance/ongoing-duties-for-employers/earnings-thresholds</x:t>
        </x:r>
      </x:text>
    </x:comment>
    <x:comment ref="B26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 checked 2026-09-06: https://www.gov.uk/tax-on-your-private-pension/pension-tax-relief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£&quot;#,##0.00;[Red](&quot;£&quot;#,##0.00);&quot;–&quot;"/>
    <x:numFmt numFmtId="201" formatCode="@"/>
    <x:numFmt numFmtId="202" formatCode="0.0%"/>
    <x:numFmt numFmtId="203" formatCode="0"/>
    <x:numFmt numFmtId="204" formatCode="&quot;£&quot;#,##0;[Red](&quot;£&quot;#,##0);&quot;–&quot;"/>
    <x:numFmt numFmtId="205" formatCode="0%"/>
  </x:numFmts>
  <x:fonts count="11">
    <x:font>
      <x:sz val="11"/>
      <x:name val="Carlito"/>
    </x:font>
    <x:font>
      <x:sz val="11"/>
      <x:color rgb="FF203447"/>
      <x:name val="Aptos"/>
    </x:font>
    <x:font>
      <x:b/>
      <x:sz val="19"/>
      <x:color rgb="FFFFFFFF"/>
      <x:name val="Aptos"/>
    </x:font>
    <x:font>
      <x:sz val="10"/>
      <x:color rgb="FF596773"/>
      <x:name val="Aptos"/>
    </x:font>
    <x:font>
      <x:b/>
      <x:sz val="11"/>
      <x:color rgb="FFFFFFFF"/>
      <x:name val="Aptos"/>
    </x:font>
    <x:font>
      <x:sz val="11"/>
      <x:color rgb="FF008000"/>
      <x:name val="Aptos"/>
    </x:font>
    <x:font>
      <x:b/>
      <x:sz val="11"/>
      <x:color rgb="FF203447"/>
      <x:name val="Aptos"/>
    </x:font>
    <x:font>
      <x:b/>
      <x:sz val="11"/>
      <x:color rgb="FF008000"/>
      <x:name val="Aptos"/>
    </x:font>
    <x:font>
      <x:sz val="11"/>
      <x:color rgb="FF0000FF"/>
      <x:name val="Aptos"/>
    </x:font>
    <x:font>
      <x:sz val="11"/>
      <x:color rgb="FF000000"/>
      <x:name val="Aptos"/>
    </x:font>
    <x:font>
      <x:b/>
      <x:sz val="11"/>
      <x:color rgb="FF000000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02C46"/>
      </x:patternFill>
    </x:fill>
    <x:fill>
      <x:patternFill patternType="solid">
        <x:fgColor rgb="FFE9EDEA"/>
      </x:patternFill>
    </x:fill>
    <x:fill>
      <x:patternFill patternType="solid">
        <x:fgColor rgb="FFFFF8DB"/>
      </x:patternFill>
    </x:fill>
  </x:fills>
  <x:borders count="2">
    <x:border/>
    <x:border>
      <x:top style="thin">
        <x:color rgb="FFB88A44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3" borderId="0" xfId="0" applyNumberFormat="1" applyFont="1" applyFill="1" applyBorder="1"/>
    <x:xf numFmtId="200" fontId="5" fillId="3" borderId="0" xfId="0" applyNumberFormat="1" applyFont="1" applyFill="1" applyBorder="1"/>
    <x:xf numFmtId="0" fontId="6" fillId="3" borderId="0" xfId="0" applyNumberFormat="1" applyFont="1" applyFill="1" applyBorder="1"/>
    <x:xf numFmtId="200" fontId="7" fillId="3" borderId="0" xfId="0" applyNumberFormat="1" applyFont="1" applyFill="1" applyBorder="1"/>
    <x:xf numFmtId="0" fontId="6" fillId="3" borderId="1" xfId="0" applyNumberFormat="1" applyFont="1" applyFill="1" applyBorder="1"/>
    <x:xf numFmtId="200" fontId="7" fillId="3" borderId="1" xfId="0" applyNumberFormat="1" applyFont="1" applyFill="1" applyBorder="1"/>
    <x:xf numFmtId="200" fontId="1" fillId="0" borderId="0" xfId="0" applyNumberFormat="1" applyFont="1" applyFill="1" applyBorder="1"/>
    <x:xf numFmtId="200" fontId="1" fillId="4" borderId="0" xfId="0" applyNumberFormat="1" applyFont="1" applyFill="1" applyBorder="1"/>
    <x:xf numFmtId="200" fontId="8" fillId="4" borderId="0" xfId="0" applyNumberFormat="1" applyFont="1" applyFill="1" applyBorder="1"/>
    <x:xf numFmtId="201" fontId="1" fillId="0" borderId="0" xfId="0" applyNumberFormat="1" applyFont="1" applyFill="1" applyBorder="1"/>
    <x:xf numFmtId="201" fontId="1" fillId="4" borderId="0" xfId="0" applyNumberFormat="1" applyFont="1" applyFill="1" applyBorder="1"/>
    <x:xf numFmtId="201" fontId="8" fillId="4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202" fontId="8" fillId="4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0" fontId="9" fillId="3" borderId="0" xfId="0" applyNumberFormat="1" applyFont="1" applyFill="1" applyBorder="1"/>
    <x:xf numFmtId="200" fontId="10" fillId="3" borderId="0" xfId="0" applyNumberFormat="1" applyFont="1" applyFill="1" applyBorder="1"/>
    <x:xf numFmtId="200" fontId="10" fillId="3" borderId="1" xfId="0" applyNumberFormat="1" applyFont="1" applyFill="1" applyBorder="1"/>
  </x:cellXfs>
  <x:cellStyles count="1">
    <x:cellStyle name="Normal" xfId="0"/>
  </x:cellStyles>
  <x:dxfs count="2">
    <x:dxf>
      <x:font>
        <x:color rgb="FF175529"/>
      </x:font>
      <x:fill>
        <x:patternFill patternType="solid">
          <x:bgColor rgb="FFE1EFE3"/>
        </x:patternFill>
      </x:fill>
    </x:dxf>
    <x:dxf>
      <x:font>
        <x:color rgb="FF9E2424"/>
      </x:font>
      <x:fill>
        <x:patternFill patternType="solid">
          <x:bgColor rgb="FFFC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479626dde4f9c" /><Relationship Type="http://schemas.openxmlformats.org/officeDocument/2006/relationships/theme" Target="/xl/theme/theme1.xml" Id="R2f4210da2e9a448d" /><Relationship Type="http://schemas.openxmlformats.org/officeDocument/2006/relationships/sharedStrings" Target="/xl/sharedStrings.xml" Id="R2e8ba5489a3a46b5" /><Relationship Type="http://schemas.openxmlformats.org/officeDocument/2006/relationships/worksheet" Target="/xl/worksheets/sheet1.xml" Id="R5a5be72f342448c4" /><Relationship Type="http://schemas.openxmlformats.org/officeDocument/2006/relationships/worksheet" Target="/xl/worksheets/sheet2.xml" Id="Ra57e6b9ee9d9409e" /><Relationship Type="http://schemas.openxmlformats.org/officeDocument/2006/relationships/worksheet" Target="/xl/worksheets/sheet3.xml" Id="Rcd2cfa79adf54bf2" /><Relationship Type="http://schemas.microsoft.com/office/2017/10/relationships/person" Target="/xl/persons/person.xml" Id="R64c68f59c1664a37" /></Relationships>
</file>

<file path=xl/persons/person.xml><?xml version="1.0" encoding="utf-8"?>
<xltc:personList xmlns:xltc="http://schemas.microsoft.com/office/spreadsheetml/2018/threadedcomments">
  <xltc:person displayName="Khuram Barvi" id="{51908A53-E746-4CB9-913D-F284D6AA8761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5" dT="2026-09-06T10:03:41.803" personId="{51908A53-E746-4CB9-913D-F284D6AA8761}" id="{4DC0ABA2-74E0-4C6C-8E19-2DAD77537A9A}">
    <xltc:text>Editable example input. Confirm actual salary and pension scheme terms.</xltc:text>
  </xltc:threadedComment>
  <xltc:threadedComment ref="B6" dT="2026-09-06T10:03:41.804" personId="{51908A53-E746-4CB9-913D-F284D6AA8761}" id="{1EFCD775-1873-46E4-A121-8D5BBC064812}">
    <xltc:text>Editable example input. Confirm actual salary and pension scheme terms.</xltc:text>
  </xltc:threadedComment>
  <xltc:threadedComment ref="B7" dT="2026-09-06T10:03:41.804" personId="{51908A53-E746-4CB9-913D-F284D6AA8761}" id="{AC34588E-FC9B-4A4D-A8AE-597C8DA5F104}">
    <xltc:text>Editable example input. Confirm actual salary and pension scheme terms.</xltc:text>
  </xltc:threadedComment>
  <xltc:threadedComment ref="B8" dT="2026-09-06T10:03:41.805" personId="{51908A53-E746-4CB9-913D-F284D6AA8761}" id="{427C6D90-168A-48BE-A9FF-9937D2D039C4}">
    <xltc:text>Editable example input. Confirm actual salary and pension scheme terms.</xltc:text>
  </xltc:threadedComment>
  <xltc:threadedComment ref="B9" dT="2026-09-06T10:03:41.806" personId="{51908A53-E746-4CB9-913D-F284D6AA8761}" id="{0AB416B7-2BD1-48EF-ACEF-19AF7AB8BD18}">
    <xltc:text>Editable example input. Confirm actual salary and pension scheme terms.</xltc:text>
  </xltc:threadedComment>
  <xltc:threadedComment ref="B10" dT="2026-09-06T10:03:41.806" personId="{51908A53-E746-4CB9-913D-F284D6AA8761}" id="{00456E09-70C6-48D2-8DF6-00FF46B77946}">
    <xltc:text>Editable example input. Confirm actual salary and pension scheme terms.</xltc:text>
  </xltc:threadedComment>
  <xltc:threadedComment ref="B14" dT="2026-09-06T10:03:41.809" personId="{51908A53-E746-4CB9-913D-F284D6AA8761}" id="{73CE1CCD-153F-48A6-84B9-F17E2DB32E0C}">
    <xltc:text>Source checked 2026-09-06: https://www.gov.uk/guidance/rates-and-thresholds-for-employers-2026-to-2027</xltc:text>
  </xltc:threadedComment>
  <xltc:threadedComment ref="B15" dT="2026-09-06T10:03:41.809" personId="{51908A53-E746-4CB9-913D-F284D6AA8761}" id="{FBD6BABA-E385-457B-ACAE-9CED7BCAC8A5}">
    <xltc:text>Source checked 2026-09-06: https://www.gov.uk/income-tax-rates</xltc:text>
  </xltc:threadedComment>
  <xltc:threadedComment ref="B16" dT="2026-09-06T10:03:41.809" personId="{51908A53-E746-4CB9-913D-F284D6AA8761}" id="{C6748B7C-96FA-4F31-A8BA-ED9C78C0A882}">
    <xltc:text>Source checked 2026-09-06: https://www.gov.uk/income-tax-rates</xltc:text>
  </xltc:threadedComment>
  <xltc:threadedComment ref="B17" dT="2026-09-06T10:03:41.81" personId="{51908A53-E746-4CB9-913D-F284D6AA8761}" id="{2E5E68CB-E742-438A-92D1-9A072D56A12B}">
    <xltc:text>Source checked 2026-09-06: https://www.gov.uk/income-tax-rates</xltc:text>
  </xltc:threadedComment>
  <xltc:threadedComment ref="B18" dT="2026-09-06T10:03:41.81" personId="{51908A53-E746-4CB9-913D-F284D6AA8761}" id="{B1D5FDAE-F274-428C-8BC8-72D09AAAF174}">
    <xltc:text>Source checked 2026-09-06: https://www.gov.uk/guidance/rates-and-thresholds-for-employers-2026-to-2027</xltc:text>
  </xltc:threadedComment>
  <xltc:threadedComment ref="B19" dT="2026-09-06T10:03:41.81" personId="{51908A53-E746-4CB9-913D-F284D6AA8761}" id="{AB6F111C-5B93-491D-B9FE-D4661827321C}">
    <xltc:text>Source checked 2026-09-06: https://www.gov.uk/guidance/rates-and-thresholds-for-employers-2026-to-2027</xltc:text>
  </xltc:threadedComment>
  <xltc:threadedComment ref="B20" dT="2026-09-06T10:03:41.811" personId="{51908A53-E746-4CB9-913D-F284D6AA8761}" id="{73C916CC-F5CA-4AC3-8964-0C45AF9D52B2}">
    <xltc:text>Source checked 2026-09-06: https://www.gov.uk/guidance/rates-and-thresholds-for-employers-2026-to-2027</xltc:text>
  </xltc:threadedComment>
  <xltc:threadedComment ref="B21" dT="2026-09-06T10:03:41.811" personId="{51908A53-E746-4CB9-913D-F284D6AA8761}" id="{B128B4AA-30D6-49E9-BA3F-56B86AF44186}">
    <xltc:text>Source checked 2026-09-06: https://www.gov.uk/guidance/rates-and-thresholds-for-employers-2026-to-2027</xltc:text>
  </xltc:threadedComment>
  <xltc:threadedComment ref="B22" dT="2026-09-06T10:03:41.811" personId="{51908A53-E746-4CB9-913D-F284D6AA8761}" id="{2704D053-0024-474E-90BD-94BCA1976C79}">
    <xltc:text>Source checked 2026-09-06: https://www.gov.uk/guidance/rates-and-thresholds-for-employers-2026-to-2027</xltc:text>
  </xltc:threadedComment>
  <xltc:threadedComment ref="B23" dT="2026-09-06T10:03:41.812" personId="{51908A53-E746-4CB9-913D-F284D6AA8761}" id="{F295DF79-D714-4753-BE31-E9CD891869C2}">
    <xltc:text>Source checked 2026-09-06: https://www.gov.uk/guidance/rates-and-thresholds-for-employers-2026-to-2027</xltc:text>
  </xltc:threadedComment>
  <xltc:threadedComment ref="B24" dT="2026-09-06T10:03:41.812" personId="{51908A53-E746-4CB9-913D-F284D6AA8761}" id="{713781A5-25B5-447D-8524-C3FFBD46BD95}">
    <xltc:text>Source checked 2026-09-06: https://www.thepensionsregulator.gov.uk/en/employers/new-employers/im-an-employer-who-has-to-provide-a-pension/declare-your-compliance/ongoing-duties-for-employers/earnings-thresholds</xltc:text>
  </xltc:threadedComment>
  <xltc:threadedComment ref="B25" dT="2026-09-06T10:03:41.812" personId="{51908A53-E746-4CB9-913D-F284D6AA8761}" id="{DB5638B5-4FC2-4524-83B3-594E283DFCCF}">
    <xltc:text>Source checked 2026-09-06: https://www.thepensionsregulator.gov.uk/en/employers/new-employers/im-an-employer-who-has-to-provide-a-pension/declare-your-compliance/ongoing-duties-for-employers/earnings-thresholds</xltc:text>
  </xltc:threadedComment>
  <xltc:threadedComment ref="B26" dT="2026-09-06T10:03:41.813" personId="{51908A53-E746-4CB9-913D-F284D6AA8761}" id="{DA5DC8BA-DEB6-4783-A37C-AC69446CEF4D}">
    <xltc:text>Source checked 2026-09-06: https://www.gov.uk/tax-on-your-private-pension/pension-tax-relief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da42b4f4a4f4224" /><Relationship Type="http://schemas.openxmlformats.org/officeDocument/2006/relationships/vmlDrawing" Target="/xl/drawings/vmldrawing.vml" Id="R2fe1ff8259464b9c" /><Relationship Type="http://schemas.microsoft.com/office/2017/10/relationships/threadedComment" Target="/xl/threadedcomments/threadedcomment.xml" Id="R663b9d8b96d2497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40" customHeight="1">
      <x:c r="A1" s="3" t="str">
        <x:v>KBA | PAYE, NI &amp; pension planner</x:v>
      </x:c>
      <x:c r="B1" s="3" t="str">
        <x:v>KBA | PAYE, NI &amp; pension planner</x:v>
      </x:c>
      <x:c r="C1" s="3" t="str">
        <x:v>KBA | PAYE, NI &amp; pension planner</x:v>
      </x:c>
      <x:c r="D1" s="3" t="str">
        <x:v>KBA | PAYE, NI &amp; pension planner</x:v>
      </x:c>
      <x:c r="E1" s="3" t="str">
        <x:v>KBA | PAYE, NI &amp; pension planner</x:v>
      </x:c>
      <x:c r="F1" s="3" t="str">
        <x:v>KBA | PAYE, NI &amp; pension planner</x:v>
      </x:c>
      <x:c r="G1" s="3" t="str">
        <x:v>KBA | PAYE, NI &amp; pension planner</x:v>
      </x:c>
    </x:row>
    <x:row r="2" ht="28" customHeight="1">
      <x:c r="A2" s="5" t="str">
        <x:v>2026/27 tax year • monthly pay • GBP • v1.0 • checked 6 September 2026</x:v>
      </x:c>
      <x:c r="B2" s="5" t="str">
        <x:v>2026/27 tax year • monthly pay • GBP • v1.0 • checked 6 September 2026</x:v>
      </x:c>
      <x:c r="C2" s="5" t="str">
        <x:v>2026/27 tax year • monthly pay • GBP • v1.0 • checked 6 September 2026</x:v>
      </x:c>
      <x:c r="D2" s="5" t="str">
        <x:v>2026/27 tax year • monthly pay • GBP • v1.0 • checked 6 September 2026</x:v>
      </x:c>
      <x:c r="E2" s="5" t="str">
        <x:v>2026/27 tax year • monthly pay • GBP • v1.0 • checked 6 September 2026</x:v>
      </x:c>
      <x:c r="F2" s="5" t="str">
        <x:v>2026/27 tax year • monthly pay • GBP • v1.0 • checked 6 September 2026</x:v>
      </x:c>
      <x:c r="G2" s="5" t="str">
        <x:v>2026/27 tax year • monthly pay • GBP • v1.0 • checked 6 September 2026</x:v>
      </x:c>
    </x:row>
    <x:row r="3" ht="24" customHeight="1">
      <x:c r="A3" s="1"/>
      <x:c r="B3" s="1"/>
      <x:c r="C3" s="1"/>
      <x:c r="D3" s="1"/>
      <x:c r="E3" s="1"/>
      <x:c r="F3" s="1"/>
      <x:c r="G3" s="1"/>
    </x:row>
    <x:row r="4" ht="45" customHeight="1">
      <x:c r="A4" s="5" t="str">
        <x:v>Estimate regular monthly take-home pay and total employer cost for a category A employee. Annual Income Tax is estimated and divided by 12; this is not an HMRC payslip engine.</x:v>
      </x:c>
      <x:c r="B4" s="5" t="str">
        <x:v>Estimate regular monthly take-home pay and total employer cost for a category A employee. Annual Income Tax is estimated and divided by 12; this is not an HMRC payslip engine.</x:v>
      </x:c>
      <x:c r="C4" s="5" t="str">
        <x:v>Estimate regular monthly take-home pay and total employer cost for a category A employee. Annual Income Tax is estimated and divided by 12; this is not an HMRC payslip engine.</x:v>
      </x:c>
      <x:c r="D4" s="5" t="str">
        <x:v>Estimate regular monthly take-home pay and total employer cost for a category A employee. Annual Income Tax is estimated and divided by 12; this is not an HMRC payslip engine.</x:v>
      </x:c>
      <x:c r="E4" s="5" t="str">
        <x:v>Estimate regular monthly take-home pay and total employer cost for a category A employee. Annual Income Tax is estimated and divided by 12; this is not an HMRC payslip engine.</x:v>
      </x:c>
      <x:c r="F4" s="5" t="str">
        <x:v>Estimate regular monthly take-home pay and total employer cost for a category A employee. Annual Income Tax is estimated and divided by 12; this is not an HMRC payslip engine.</x:v>
      </x:c>
      <x:c r="G4" s="5" t="str">
        <x:v>Estimate regular monthly take-home pay and total employer cost for a category A employee. Annual Income Tax is estimated and divided by 12; this is not an HMRC payslip engine.</x:v>
      </x:c>
    </x:row>
    <x:row r="5" ht="24" customHeight="1">
      <x:c r="A5" s="1"/>
      <x:c r="B5" s="1"/>
      <x:c r="C5" s="1"/>
      <x:c r="D5" s="1"/>
      <x:c r="E5" s="1"/>
      <x:c r="F5" s="1"/>
      <x:c r="G5" s="1"/>
    </x:row>
    <x:row r="6" ht="32" customHeight="1">
      <x:c r="A6" s="5" t="str">
        <x:v>Blue = editable inputs   |   Green = links to another sheet   |   Black = calculations. All example business figures are fictional.</x:v>
      </x:c>
      <x:c r="B6" s="5" t="str">
        <x:v>Blue = editable inputs   |   Green = links to another sheet   |   Black = calculations. All example business figures are fictional.</x:v>
      </x:c>
      <x:c r="C6" s="5" t="str">
        <x:v>Blue = editable inputs   |   Green = links to another sheet   |   Black = calculations. All example business figures are fictional.</x:v>
      </x:c>
      <x:c r="D6" s="5" t="str">
        <x:v>Blue = editable inputs   |   Green = links to another sheet   |   Black = calculations. All example business figures are fictional.</x:v>
      </x:c>
      <x:c r="E6" s="5" t="str">
        <x:v>Blue = editable inputs   |   Green = links to another sheet   |   Black = calculations. All example business figures are fictional.</x:v>
      </x:c>
      <x:c r="F6" s="5" t="str">
        <x:v>Blue = editable inputs   |   Green = links to another sheet   |   Black = calculations. All example business figures are fictional.</x:v>
      </x:c>
      <x:c r="G6" s="5" t="str">
        <x:v>Blue = editable inputs   |   Green = links to another sheet   |   Black = calculations. All example business figures are fictional.</x:v>
      </x:c>
    </x:row>
    <x:row r="7" ht="24" customHeight="1">
      <x:c r="A7" s="1"/>
      <x:c r="B7" s="1"/>
      <x:c r="C7" s="1"/>
      <x:c r="D7" s="1"/>
      <x:c r="E7" s="1"/>
      <x:c r="F7" s="1"/>
      <x:c r="G7" s="1"/>
    </x:row>
    <x:row r="8" ht="29" customHeight="1">
      <x:c r="A8" s="6" t="str">
        <x:v>Your example results</x:v>
      </x:c>
      <x:c r="B8" s="6" t="str">
        <x:v>Your example results</x:v>
      </x:c>
      <x:c r="C8" s="6" t="str">
        <x:v>Your example results</x:v>
      </x:c>
      <x:c r="D8" s="6" t="str">
        <x:v>Your example results</x:v>
      </x:c>
      <x:c r="E8" s="6" t="str">
        <x:v>Your example results</x:v>
      </x:c>
      <x:c r="F8" s="6" t="str">
        <x:v>Your example results</x:v>
      </x:c>
      <x:c r="G8" s="6" t="str">
        <x:v>Your example results</x:v>
      </x:c>
    </x:row>
    <x:row r="9" ht="28" customHeight="1">
      <x:c r="A9" s="13" t="str">
        <x:v>Monthly take-home pay</x:v>
      </x:c>
      <x:c r="B9" s="14" t="n">
        <x:f>'Calculation'!B24</x:f>
        <x:v>2354.14</x:v>
      </x:c>
      <x:c r="C9" s="1"/>
      <x:c r="D9" s="1"/>
      <x:c r="E9" s="1"/>
      <x:c r="F9" s="1"/>
      <x:c r="G9" s="1"/>
    </x:row>
    <x:row r="10" ht="28" customHeight="1">
      <x:c r="A10" s="13" t="str">
        <x:v>Monthly employer cost</x:v>
      </x:c>
      <x:c r="B10" s="14" t="n">
        <x:f>'Calculation'!B25</x:f>
        <x:v>3461.85</x:v>
      </x:c>
      <x:c r="C10" s="1"/>
      <x:c r="D10" s="1"/>
      <x:c r="E10" s="1"/>
      <x:c r="F10" s="1"/>
      <x:c r="G10" s="1"/>
    </x:row>
    <x:row r="11" ht="24" customHeight="1">
      <x:c r="A11" s="1" t="str">
        <x:v>Monthly pension pot contribution</x:v>
      </x:c>
      <x:c r="B11" s="8" t="n">
        <x:f>'Calculation'!B26</x:f>
        <x:v>198.4</x:v>
      </x:c>
      <x:c r="C11" s="1"/>
      <x:c r="D11" s="1"/>
      <x:c r="E11" s="1"/>
      <x:c r="F11" s="1"/>
      <x:c r="G11" s="1"/>
    </x:row>
    <x:row r="12" ht="24" customHeight="1">
      <x:c r="A12" s="1" t="str">
        <x:v>Annual estimated Income Tax</x:v>
      </x:c>
      <x:c r="B12" s="8" t="n">
        <x:f>'Calculation'!B19</x:f>
        <x:v>4388.4</x:v>
      </x:c>
      <x:c r="C12" s="1"/>
      <x:c r="D12" s="1"/>
      <x:c r="E12" s="1"/>
      <x:c r="F12" s="1"/>
      <x:c r="G12" s="1"/>
    </x:row>
    <x:row r="13" ht="24" customHeight="1">
      <x:c r="A13" s="1"/>
      <x:c r="B13" s="1"/>
      <x:c r="C13" s="1"/>
      <x:c r="D13" s="1"/>
      <x:c r="E13" s="1"/>
      <x:c r="F13" s="1"/>
      <x:c r="G13" s="1"/>
    </x:row>
    <x:row r="14" ht="29" customHeight="1">
      <x:c r="A14" s="6" t="str">
        <x:v>Scope and method</x:v>
      </x:c>
      <x:c r="B14" s="6" t="str">
        <x:v>Scope and method</x:v>
      </x:c>
      <x:c r="C14" s="6" t="str">
        <x:v>Scope and method</x:v>
      </x:c>
      <x:c r="D14" s="6" t="str">
        <x:v>Scope and method</x:v>
      </x:c>
      <x:c r="E14" s="6" t="str">
        <x:v>Scope and method</x:v>
      </x:c>
      <x:c r="F14" s="6" t="str">
        <x:v>Scope and method</x:v>
      </x:c>
      <x:c r="G14" s="6" t="str">
        <x:v>Scope and method</x:v>
      </x:c>
    </x:row>
    <x:row r="15" ht="56" customHeight="1">
      <x:c r="A15" s="5" t="str">
        <x:v>Use one regular monthly salary for the full year, with no other income. Includes the personal-allowance taper above £100,000 and Scotland rates. Excludes student loans, benefits, custom/emergency codes, director NI, other NI categories, Employment Allowance and levy.</x:v>
      </x:c>
      <x:c r="B15" s="5" t="str">
        <x:v>Use one regular monthly salary for the full year, with no other income. Includes the personal-allowance taper above £100,000 and Scotland rates. Excludes student loans, benefits, custom/emergency codes, director NI, other NI categories, Employment Allowance and levy.</x:v>
      </x:c>
      <x:c r="C15" s="5" t="str">
        <x:v>Use one regular monthly salary for the full year, with no other income. Includes the personal-allowance taper above £100,000 and Scotland rates. Excludes student loans, benefits, custom/emergency codes, director NI, other NI categories, Employment Allowance and levy.</x:v>
      </x:c>
      <x:c r="D15" s="5" t="str">
        <x:v>Use one regular monthly salary for the full year, with no other income. Includes the personal-allowance taper above £100,000 and Scotland rates. Excludes student loans, benefits, custom/emergency codes, director NI, other NI categories, Employment Allowance and levy.</x:v>
      </x:c>
      <x:c r="E15" s="5" t="str">
        <x:v>Use one regular monthly salary for the full year, with no other income. Includes the personal-allowance taper above £100,000 and Scotland rates. Excludes student loans, benefits, custom/emergency codes, director NI, other NI categories, Employment Allowance and levy.</x:v>
      </x:c>
      <x:c r="F15" s="5" t="str">
        <x:v>Use one regular monthly salary for the full year, with no other income. Includes the personal-allowance taper above £100,000 and Scotland rates. Excludes student loans, benefits, custom/emergency codes, director NI, other NI categories, Employment Allowance and levy.</x:v>
      </x:c>
      <x:c r="G15" s="5" t="str">
        <x:v>Use one regular monthly salary for the full year, with no other income. Includes the personal-allowance taper above £100,000 and Scotland rates. Excludes student loans, benefits, custom/emergency codes, director NI, other NI categories, Employment Allowance and levy.</x:v>
      </x:c>
    </x:row>
    <x:row r="16" ht="24" customHeight="1">
      <x:c r="A16" s="1"/>
      <x:c r="B16" s="1"/>
      <x:c r="C16" s="1"/>
      <x:c r="D16" s="1"/>
      <x:c r="E16" s="1"/>
      <x:c r="F16" s="1"/>
      <x:c r="G16" s="1"/>
    </x:row>
    <x:row r="17" ht="24" customHeight="1">
      <x:c r="A17" s="1"/>
      <x:c r="B17" s="1"/>
      <x:c r="C17" s="1"/>
      <x:c r="D17" s="1"/>
      <x:c r="E17" s="1"/>
      <x:c r="F17" s="1"/>
      <x:c r="G17" s="1"/>
    </x:row>
    <x:row r="18" ht="48" customHeight="1">
      <x:c r="A18" s="5" t="str">
        <x:v>Relief at source: the 20% provider top-up is shown. Any further relief or personal-allowance adjustment from these contributions is excluded. Net pay and salary sacrifice reduce estimated taxable salary.</x:v>
      </x:c>
      <x:c r="B18" s="5" t="str">
        <x:v>Relief at source: the 20% provider top-up is shown. Any further relief or personal-allowance adjustment from these contributions is excluded. Net pay and salary sacrifice reduce estimated taxable salary.</x:v>
      </x:c>
      <x:c r="C18" s="5" t="str">
        <x:v>Relief at source: the 20% provider top-up is shown. Any further relief or personal-allowance adjustment from these contributions is excluded. Net pay and salary sacrifice reduce estimated taxable salary.</x:v>
      </x:c>
      <x:c r="D18" s="5" t="str">
        <x:v>Relief at source: the 20% provider top-up is shown. Any further relief or personal-allowance adjustment from these contributions is excluded. Net pay and salary sacrifice reduce estimated taxable salary.</x:v>
      </x:c>
      <x:c r="E18" s="5" t="str">
        <x:v>Relief at source: the 20% provider top-up is shown. Any further relief or personal-allowance adjustment from these contributions is excluded. Net pay and salary sacrifice reduce estimated taxable salary.</x:v>
      </x:c>
      <x:c r="F18" s="5" t="str">
        <x:v>Relief at source: the 20% provider top-up is shown. Any further relief or personal-allowance adjustment from these contributions is excluded. Net pay and salary sacrifice reduce estimated taxable salary.</x:v>
      </x:c>
      <x:c r="G18" s="5" t="str">
        <x:v>Relief at source: the 20% provider top-up is shown. Any further relief or personal-allowance adjustment from these contributions is excluded. Net pay and salary sacrifice reduce estimated taxable salary.</x:v>
      </x:c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1"/>
      <x:c r="B20" s="1"/>
      <x:c r="C20" s="1"/>
      <x:c r="D20" s="1"/>
      <x:c r="E20" s="1"/>
      <x:c r="F20" s="1"/>
      <x:c r="G20" s="1"/>
    </x:row>
    <x:row r="21" ht="48" customHeight="1">
      <x:c r="A21" s="5" t="str">
        <x:v>Pension rates use either monthly qualifying earnings (£520 to £4,189) or full pre-sacrifice salary. Contributions are assumed to be active; this is not an enrolment eligibility test or pension investment/annual-allowance assessment.</x:v>
      </x:c>
      <x:c r="B21" s="5" t="str">
        <x:v>Pension rates use either monthly qualifying earnings (£520 to £4,189) or full pre-sacrifice salary. Contributions are assumed to be active; this is not an enrolment eligibility test or pension investment/annual-allowance assessment.</x:v>
      </x:c>
      <x:c r="C21" s="5" t="str">
        <x:v>Pension rates use either monthly qualifying earnings (£520 to £4,189) or full pre-sacrifice salary. Contributions are assumed to be active; this is not an enrolment eligibility test or pension investment/annual-allowance assessment.</x:v>
      </x:c>
      <x:c r="D21" s="5" t="str">
        <x:v>Pension rates use either monthly qualifying earnings (£520 to £4,189) or full pre-sacrifice salary. Contributions are assumed to be active; this is not an enrolment eligibility test or pension investment/annual-allowance assessment.</x:v>
      </x:c>
      <x:c r="E21" s="5" t="str">
        <x:v>Pension rates use either monthly qualifying earnings (£520 to £4,189) or full pre-sacrifice salary. Contributions are assumed to be active; this is not an enrolment eligibility test or pension investment/annual-allowance assessment.</x:v>
      </x:c>
      <x:c r="F21" s="5" t="str">
        <x:v>Pension rates use either monthly qualifying earnings (£520 to £4,189) or full pre-sacrifice salary. Contributions are assumed to be active; this is not an enrolment eligibility test or pension investment/annual-allowance assessment.</x:v>
      </x:c>
      <x:c r="G21" s="5" t="str">
        <x:v>Pension rates use either monthly qualifying earnings (£520 to £4,189) or full pre-sacrifice salary. Contributions are assumed to be active; this is not an enrolment eligibility test or pension investment/annual-allowance assessment.</x:v>
      </x:c>
    </x:row>
    <x:row r="22" ht="24" customHeight="1">
      <x:c r="A22" s="1"/>
      <x:c r="B22" s="1"/>
      <x:c r="C22" s="1"/>
      <x:c r="D22" s="1"/>
      <x:c r="E22" s="1"/>
      <x:c r="F22" s="1"/>
      <x:c r="G22" s="1"/>
    </x:row>
    <x:row r="23" ht="24" customHeight="1">
      <x:c r="A23" s="1"/>
      <x:c r="B23" s="1"/>
      <x:c r="C23" s="1"/>
      <x:c r="D23" s="1"/>
      <x:c r="E23" s="1"/>
      <x:c r="F23" s="1"/>
      <x:c r="G23" s="1"/>
    </x:row>
    <x:row r="24" ht="46" customHeight="1">
      <x:c r="A24" s="5" t="str">
        <x:v>Salary sacrifice uses pre-sacrifice pensionable pay, assumes no sharing of employer NI savings and does not test National Minimum Wage compliance. Actual scheme rules and payslip rounding can differ.</x:v>
      </x:c>
      <x:c r="B24" s="5" t="str">
        <x:v>Salary sacrifice uses pre-sacrifice pensionable pay, assumes no sharing of employer NI savings and does not test National Minimum Wage compliance. Actual scheme rules and payslip rounding can differ.</x:v>
      </x:c>
      <x:c r="C24" s="5" t="str">
        <x:v>Salary sacrifice uses pre-sacrifice pensionable pay, assumes no sharing of employer NI savings and does not test National Minimum Wage compliance. Actual scheme rules and payslip rounding can differ.</x:v>
      </x:c>
      <x:c r="D24" s="5" t="str">
        <x:v>Salary sacrifice uses pre-sacrifice pensionable pay, assumes no sharing of employer NI savings and does not test National Minimum Wage compliance. Actual scheme rules and payslip rounding can differ.</x:v>
      </x:c>
      <x:c r="E24" s="5" t="str">
        <x:v>Salary sacrifice uses pre-sacrifice pensionable pay, assumes no sharing of employer NI savings and does not test National Minimum Wage compliance. Actual scheme rules and payslip rounding can differ.</x:v>
      </x:c>
      <x:c r="F24" s="5" t="str">
        <x:v>Salary sacrifice uses pre-sacrifice pensionable pay, assumes no sharing of employer NI savings and does not test National Minimum Wage compliance. Actual scheme rules and payslip rounding can differ.</x:v>
      </x:c>
      <x:c r="G24" s="5" t="str">
        <x:v>Salary sacrifice uses pre-sacrifice pensionable pay, assumes no sharing of employer NI savings and does not test National Minimum Wage compliance. Actual scheme rules and payslip rounding can differ.</x:v>
      </x:c>
    </x:row>
    <x:row r="25" ht="24" customHeight="1">
      <x:c r="A25" s="1"/>
      <x:c r="B25" s="1"/>
      <x:c r="C25" s="1"/>
      <x:c r="D25" s="1"/>
      <x:c r="E25" s="1"/>
      <x:c r="F25" s="1"/>
      <x:c r="G25" s="1"/>
    </x:row>
    <x:row r="26" ht="24" customHeight="1">
      <x:c r="A26" s="1"/>
      <x:c r="B26" s="1"/>
      <x:c r="C26" s="1"/>
      <x:c r="D26" s="1"/>
      <x:c r="E26" s="1"/>
      <x:c r="F26" s="1"/>
      <x:c r="G26" s="1"/>
    </x:row>
    <x:row r="27" ht="42" customHeight="1">
      <x:c r="A27" s="5" t="str">
        <x:v>Sources: HMRC employer rates 2026/27; GOV.UK pension tax relief; The Pensions Regulator earnings thresholds. Full links are on Inputs and Rates.</x:v>
      </x:c>
      <x:c r="B27" s="5" t="str">
        <x:v>Sources: HMRC employer rates 2026/27; GOV.UK pension tax relief; The Pensions Regulator earnings thresholds. Full links are on Inputs and Rates.</x:v>
      </x:c>
      <x:c r="C27" s="5" t="str">
        <x:v>Sources: HMRC employer rates 2026/27; GOV.UK pension tax relief; The Pensions Regulator earnings thresholds. Full links are on Inputs and Rates.</x:v>
      </x:c>
      <x:c r="D27" s="5" t="str">
        <x:v>Sources: HMRC employer rates 2026/27; GOV.UK pension tax relief; The Pensions Regulator earnings thresholds. Full links are on Inputs and Rates.</x:v>
      </x:c>
      <x:c r="E27" s="5" t="str">
        <x:v>Sources: HMRC employer rates 2026/27; GOV.UK pension tax relief; The Pensions Regulator earnings thresholds. Full links are on Inputs and Rates.</x:v>
      </x:c>
      <x:c r="F27" s="5" t="str">
        <x:v>Sources: HMRC employer rates 2026/27; GOV.UK pension tax relief; The Pensions Regulator earnings thresholds. Full links are on Inputs and Rates.</x:v>
      </x:c>
      <x:c r="G27" s="5" t="str">
        <x:v>Sources: HMRC employer rates 2026/27; GOV.UK pension tax relief; The Pensions Regulator earnings thresholds. Full links are on Inputs and Rates.</x:v>
      </x:c>
    </x:row>
    <x:row r="28" ht="24" customHeight="1">
      <x:c r="A28" s="1"/>
      <x:c r="B28" s="1"/>
      <x:c r="C28" s="1"/>
      <x:c r="D28" s="1"/>
      <x:c r="E28" s="1"/>
      <x:c r="F28" s="1"/>
      <x:c r="G28" s="1"/>
    </x:row>
    <x:row r="29" ht="24" customHeight="1">
      <x:c r="A29" s="1"/>
      <x:c r="B29" s="1"/>
      <x:c r="C29" s="1"/>
      <x:c r="D29" s="1"/>
      <x:c r="E29" s="1"/>
      <x:c r="F29" s="1"/>
      <x:c r="G29" s="1"/>
    </x:row>
    <x:row r="30" ht="28" customHeight="1">
      <x:c r="A30" s="5" t="str">
        <x:v>https://kbaccountant.com/uk-payroll-outsourcing/</x:v>
      </x:c>
      <x:c r="B30" s="5" t="str">
        <x:v>https://kbaccountant.com/uk-payroll-outsourcing/</x:v>
      </x:c>
      <x:c r="C30" s="5" t="str">
        <x:v>https://kbaccountant.com/uk-payroll-outsourcing/</x:v>
      </x:c>
      <x:c r="D30" s="5" t="str">
        <x:v>https://kbaccountant.com/uk-payroll-outsourcing/</x:v>
      </x:c>
      <x:c r="E30" s="5" t="str">
        <x:v>https://kbaccountant.com/uk-payroll-outsourcing/</x:v>
      </x:c>
      <x:c r="F30" s="5" t="str">
        <x:v>https://kbaccountant.com/uk-payroll-outsourcing/</x:v>
      </x:c>
      <x:c r="G30" s="5" t="str">
        <x:v>https://kbaccountant.com/uk-payroll-outsourcing/</x:v>
      </x:c>
    </x:row>
    <x:row r="31" ht="24" customHeight="1">
      <x:c r="A31" s="1"/>
      <x:c r="B31" s="1"/>
      <x:c r="C31" s="1"/>
      <x:c r="D31" s="1"/>
      <x:c r="E31" s="1"/>
      <x:c r="F31" s="1"/>
      <x:c r="G31" s="1"/>
    </x:row>
    <x:row r="32" ht="24" customHeight="1">
      <x:c r="A32" s="1"/>
      <x:c r="B32" s="1"/>
      <x:c r="C32" s="1"/>
      <x:c r="D32" s="1"/>
      <x:c r="E32" s="1"/>
      <x:c r="F32" s="1"/>
      <x:c r="G32" s="1"/>
    </x:row>
    <x:row r="33" ht="24" customHeight="1">
      <x:c r="A33" s="1"/>
      <x:c r="B33" s="1"/>
      <x:c r="C33" s="1"/>
      <x:c r="D33" s="1"/>
      <x:c r="E33" s="1"/>
      <x:c r="F33" s="1"/>
      <x:c r="G33" s="1"/>
    </x:row>
    <x:row r="34" ht="24" customHeight="1">
      <x:c r="A34" s="1"/>
      <x:c r="B34" s="1"/>
      <x:c r="C34" s="1"/>
      <x:c r="D34" s="1"/>
      <x:c r="E34" s="1"/>
      <x:c r="F34" s="1"/>
      <x:c r="G34" s="1"/>
    </x:row>
  </x:sheetData>
  <x:mergeCells>
    <x:mergeCell ref="A1:G1"/>
    <x:mergeCell ref="A2:G2"/>
    <x:mergeCell ref="A4:G4"/>
    <x:mergeCell ref="A6:G6"/>
    <x:mergeCell ref="A8:G8"/>
    <x:mergeCell ref="A14:G14"/>
    <x:mergeCell ref="A15:G15"/>
    <x:mergeCell ref="A18:G18"/>
    <x:mergeCell ref="A21:G21"/>
    <x:mergeCell ref="A24:G24"/>
    <x:mergeCell ref="A27:G27"/>
    <x:mergeCell ref="A30:G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40" customHeight="1">
      <x:c r="A1" s="3" t="str">
        <x:v>Payroll inputs &amp; published rates</x:v>
      </x:c>
      <x:c r="B1" s="3" t="str">
        <x:v>Payroll inputs &amp; published rates</x:v>
      </x:c>
      <x:c r="C1" s="3" t="str">
        <x:v>Payroll inputs &amp; published rates</x:v>
      </x:c>
      <x:c r="D1" s="3" t="str">
        <x:v>Payroll inputs &amp; published rates</x:v>
      </x:c>
      <x:c r="E1" s="3" t="str">
        <x:v>Payroll inputs &amp; published rates</x:v>
      </x:c>
      <x:c r="F1" s="3" t="str">
        <x:v>Payroll inputs &amp; published rates</x:v>
      </x:c>
      <x:c r="G1" s="3" t="str">
        <x:v>Payroll inputs &amp; published rates</x:v>
      </x:c>
    </x:row>
    <x:row r="2" ht="32" customHeight="1">
      <x:c r="A2" s="5" t="str">
        <x:v>Blue = editable inputs   |   Green = links to another sheet   |   Black = calculations. All example business figures are fictional.</x:v>
      </x:c>
      <x:c r="B2" s="5" t="str">
        <x:v>Blue = editable inputs   |   Green = links to another sheet   |   Black = calculations. All example business figures are fictional.</x:v>
      </x:c>
      <x:c r="C2" s="5" t="str">
        <x:v>Blue = editable inputs   |   Green = links to another sheet   |   Black = calculations. All example business figures are fictional.</x:v>
      </x:c>
      <x:c r="D2" s="5" t="str">
        <x:v>Blue = editable inputs   |   Green = links to another sheet   |   Black = calculations. All example business figures are fictional.</x:v>
      </x:c>
      <x:c r="E2" s="5" t="str">
        <x:v>Blue = editable inputs   |   Green = links to another sheet   |   Black = calculations. All example business figures are fictional.</x:v>
      </x:c>
      <x:c r="F2" s="5" t="str">
        <x:v>Blue = editable inputs   |   Green = links to another sheet   |   Black = calculations. All example business figures are fictional.</x:v>
      </x:c>
      <x:c r="G2" s="5" t="str">
        <x:v>Blue = editable inputs   |   Green = links to another sheet   |   Black = calculations. All example business figures are fictional.</x:v>
      </x:c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24" customHeight="1">
      <x:c r="A5" s="1" t="str">
        <x:v>Annual salary</x:v>
      </x:c>
      <x:c r="B5" s="17" t="n">
        <x:v>36000</x:v>
      </x:c>
      <x:c r="C5" s="1"/>
      <x:c r="D5" s="1"/>
      <x:c r="E5" s="1"/>
      <x:c r="F5" s="1"/>
      <x:c r="G5" s="1"/>
    </x:row>
    <x:row r="6" ht="24" customHeight="1">
      <x:c r="A6" s="1" t="str">
        <x:v>Tax region</x:v>
      </x:c>
      <x:c r="B6" s="20" t="str">
        <x:v>England / Wales / Northern Ireland</x:v>
      </x:c>
      <x:c r="C6" s="1"/>
      <x:c r="D6" s="1"/>
      <x:c r="E6" s="1"/>
      <x:c r="F6" s="1"/>
      <x:c r="G6" s="1"/>
    </x:row>
    <x:row r="7" ht="24" customHeight="1">
      <x:c r="A7" s="1" t="str">
        <x:v>Pension method</x:v>
      </x:c>
      <x:c r="B7" s="20" t="str">
        <x:v>Net pay</x:v>
      </x:c>
      <x:c r="C7" s="1"/>
      <x:c r="D7" s="1"/>
      <x:c r="E7" s="1"/>
      <x:c r="F7" s="1"/>
      <x:c r="G7" s="1"/>
    </x:row>
    <x:row r="8" ht="24" customHeight="1">
      <x:c r="A8" s="1" t="str">
        <x:v>Pension basis</x:v>
      </x:c>
      <x:c r="B8" s="20" t="str">
        <x:v>Qualifying earnings</x:v>
      </x:c>
      <x:c r="C8" s="1"/>
      <x:c r="D8" s="1"/>
      <x:c r="E8" s="1"/>
      <x:c r="F8" s="1"/>
      <x:c r="G8" s="1"/>
    </x:row>
    <x:row r="9" ht="24" customHeight="1">
      <x:c r="A9" s="1" t="str">
        <x:v>Employee gross pension rate</x:v>
      </x:c>
      <x:c r="B9" s="23" t="n">
        <x:v>0.05</x:v>
      </x:c>
      <x:c r="C9" s="1"/>
      <x:c r="D9" s="1"/>
      <x:c r="E9" s="1"/>
      <x:c r="F9" s="1"/>
      <x:c r="G9" s="1"/>
    </x:row>
    <x:row r="10" ht="24" customHeight="1">
      <x:c r="A10" s="1" t="str">
        <x:v>Employer base pension rate</x:v>
      </x:c>
      <x:c r="B10" s="23" t="n">
        <x:v>0.03</x:v>
      </x:c>
      <x:c r="C10" s="1"/>
      <x:c r="D10" s="1"/>
      <x:c r="E10" s="1"/>
      <x:c r="F10" s="1"/>
      <x:c r="G10" s="1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9" customHeight="1">
      <x:c r="A12" s="6" t="str">
        <x:v>2026/27 constants | update only after checking sources</x:v>
      </x:c>
      <x:c r="B12" s="6" t="str">
        <x:v>2026/27 constants | update only after checking sources</x:v>
      </x:c>
      <x:c r="C12" s="6" t="str">
        <x:v>2026/27 constants | update only after checking sources</x:v>
      </x:c>
      <x:c r="D12" s="6" t="str">
        <x:v>2026/27 constants | update only after checking sources</x:v>
      </x:c>
      <x:c r="E12" s="6" t="str">
        <x:v>2026/27 constants | update only after checking sources</x:v>
      </x:c>
      <x:c r="F12" s="6" t="str">
        <x:v>2026/27 constants | update only after checking sources</x:v>
      </x:c>
      <x:c r="G12" s="6" t="str">
        <x:v>2026/27 constants | update only after checking sources</x:v>
      </x:c>
    </x:row>
    <x:row r="13" ht="24" customHeight="1">
      <x:c r="A13" s="1"/>
      <x:c r="B13" s="1"/>
      <x:c r="C13" s="1"/>
      <x:c r="D13" s="1"/>
      <x:c r="E13" s="1"/>
      <x:c r="F13" s="1"/>
      <x:c r="G13" s="1"/>
    </x:row>
    <x:row r="14" ht="24" customHeight="1">
      <x:c r="A14" s="1" t="str">
        <x:v>Months per year</x:v>
      </x:c>
      <x:c r="B14" s="24" t="n">
        <x:v>12</x:v>
      </x:c>
      <x:c r="C14" s="1"/>
      <x:c r="D14" s="1"/>
      <x:c r="E14" s="1"/>
      <x:c r="F14" s="1"/>
      <x:c r="G14" s="1"/>
    </x:row>
    <x:row r="15" ht="24" customHeight="1">
      <x:c r="A15" s="1" t="str">
        <x:v>Standard Personal Allowance</x:v>
      </x:c>
      <x:c r="B15" s="15" t="n">
        <x:v>12570</x:v>
      </x:c>
      <x:c r="C15" s="1"/>
      <x:c r="D15" s="1"/>
      <x:c r="E15" s="1"/>
      <x:c r="F15" s="1"/>
      <x:c r="G15" s="1"/>
    </x:row>
    <x:row r="16" ht="24" customHeight="1">
      <x:c r="A16" s="1" t="str">
        <x:v>Allowance taper starts</x:v>
      </x:c>
      <x:c r="B16" s="15" t="n">
        <x:v>100000</x:v>
      </x:c>
      <x:c r="C16" s="1"/>
      <x:c r="D16" s="1"/>
      <x:c r="E16" s="1"/>
      <x:c r="F16" s="1"/>
      <x:c r="G16" s="1"/>
    </x:row>
    <x:row r="17" ht="24" customHeight="1">
      <x:c r="A17" s="1" t="str">
        <x:v>Income per £1 allowance withdrawn</x:v>
      </x:c>
      <x:c r="B17" s="24" t="n">
        <x:v>2</x:v>
      </x:c>
      <x:c r="C17" s="1"/>
      <x:c r="D17" s="1"/>
      <x:c r="E17" s="1"/>
      <x:c r="F17" s="1"/>
      <x:c r="G17" s="1"/>
    </x:row>
    <x:row r="18" ht="24" customHeight="1">
      <x:c r="A18" s="1" t="str">
        <x:v>Monthly NI primary threshold</x:v>
      </x:c>
      <x:c r="B18" s="15" t="n">
        <x:v>1048</x:v>
      </x:c>
      <x:c r="C18" s="1"/>
      <x:c r="D18" s="1"/>
      <x:c r="E18" s="1"/>
      <x:c r="F18" s="1"/>
      <x:c r="G18" s="1"/>
    </x:row>
    <x:row r="19" ht="24" customHeight="1">
      <x:c r="A19" s="1" t="str">
        <x:v>Monthly NI upper earnings limit</x:v>
      </x:c>
      <x:c r="B19" s="15" t="n">
        <x:v>4189</x:v>
      </x:c>
      <x:c r="C19" s="1"/>
      <x:c r="D19" s="1"/>
      <x:c r="E19" s="1"/>
      <x:c r="F19" s="1"/>
      <x:c r="G19" s="1"/>
    </x:row>
    <x:row r="20" ht="24" customHeight="1">
      <x:c r="A20" s="1" t="str">
        <x:v>Monthly NI secondary threshold</x:v>
      </x:c>
      <x:c r="B20" s="15" t="n">
        <x:v>417</x:v>
      </x:c>
      <x:c r="C20" s="1"/>
      <x:c r="D20" s="1"/>
      <x:c r="E20" s="1"/>
      <x:c r="F20" s="1"/>
      <x:c r="G20" s="1"/>
    </x:row>
    <x:row r="21" ht="24" customHeight="1">
      <x:c r="A21" s="1" t="str">
        <x:v>Employee NI main rate</x:v>
      </x:c>
      <x:c r="B21" s="21" t="n">
        <x:v>0.08</x:v>
      </x:c>
      <x:c r="C21" s="1"/>
      <x:c r="D21" s="1"/>
      <x:c r="E21" s="1"/>
      <x:c r="F21" s="1"/>
      <x:c r="G21" s="1"/>
    </x:row>
    <x:row r="22" ht="24" customHeight="1">
      <x:c r="A22" s="1" t="str">
        <x:v>Employee NI upper rate</x:v>
      </x:c>
      <x:c r="B22" s="21" t="n">
        <x:v>0.02</x:v>
      </x:c>
      <x:c r="C22" s="1"/>
      <x:c r="D22" s="1"/>
      <x:c r="E22" s="1"/>
      <x:c r="F22" s="1"/>
      <x:c r="G22" s="1"/>
    </x:row>
    <x:row r="23" ht="24" customHeight="1">
      <x:c r="A23" s="1" t="str">
        <x:v>Employer NI rate</x:v>
      </x:c>
      <x:c r="B23" s="21" t="n">
        <x:v>0.15</x:v>
      </x:c>
      <x:c r="C23" s="1"/>
      <x:c r="D23" s="1"/>
      <x:c r="E23" s="1"/>
      <x:c r="F23" s="1"/>
      <x:c r="G23" s="1"/>
    </x:row>
    <x:row r="24" ht="24" customHeight="1">
      <x:c r="A24" s="1" t="str">
        <x:v>Monthly qualifying earnings lower</x:v>
      </x:c>
      <x:c r="B24" s="15" t="n">
        <x:v>520</x:v>
      </x:c>
      <x:c r="C24" s="1"/>
      <x:c r="D24" s="1"/>
      <x:c r="E24" s="1"/>
      <x:c r="F24" s="1"/>
      <x:c r="G24" s="1"/>
    </x:row>
    <x:row r="25" ht="24" customHeight="1">
      <x:c r="A25" s="1" t="str">
        <x:v>Monthly qualifying earnings upper</x:v>
      </x:c>
      <x:c r="B25" s="15" t="n">
        <x:v>4189</x:v>
      </x:c>
      <x:c r="C25" s="1"/>
      <x:c r="D25" s="1"/>
      <x:c r="E25" s="1"/>
      <x:c r="F25" s="1"/>
      <x:c r="G25" s="1"/>
    </x:row>
    <x:row r="26" ht="24" customHeight="1">
      <x:c r="A26" s="1" t="str">
        <x:v>Relief at source provider rate</x:v>
      </x:c>
      <x:c r="B26" s="21" t="n">
        <x:v>0.2</x:v>
      </x:c>
      <x:c r="C26" s="1"/>
      <x:c r="D26" s="1"/>
      <x:c r="E26" s="1"/>
      <x:c r="F26" s="1"/>
      <x:c r="G26" s="1"/>
    </x:row>
    <x:row r="27" ht="24" customHeight="1">
      <x:c r="A27" s="1"/>
      <x:c r="B27" s="1"/>
      <x:c r="C27" s="1"/>
      <x:c r="D27" s="1"/>
      <x:c r="E27" s="1"/>
      <x:c r="F27" s="1"/>
      <x:c r="G27" s="1"/>
    </x:row>
    <x:row r="28" ht="24" customHeight="1">
      <x:c r="A28" s="1" t="str">
        <x:v>Tax band</x:v>
      </x:c>
      <x:c r="B28" s="1" t="str">
        <x:v>Lower taxable £</x:v>
      </x:c>
      <x:c r="C28" s="1" t="str">
        <x:v>Upper taxable £</x:v>
      </x:c>
      <x:c r="D28" s="1" t="str">
        <x:v>Rate</x:v>
      </x:c>
      <x:c r="E28" s="1"/>
      <x:c r="F28" s="1"/>
      <x:c r="G28" s="1"/>
    </x:row>
    <x:row r="29" ht="24" customHeight="1">
      <x:c r="A29" s="1" t="str">
        <x:v>Rest of UK basic</x:v>
      </x:c>
      <x:c r="B29" s="25" t="n">
        <x:v>0</x:v>
      </x:c>
      <x:c r="C29" s="25" t="n">
        <x:v>37700</x:v>
      </x:c>
      <x:c r="D29" s="26" t="n">
        <x:v>0.2</x:v>
      </x:c>
      <x:c r="E29" s="1"/>
      <x:c r="F29" s="1"/>
      <x:c r="G29" s="1"/>
    </x:row>
    <x:row r="30" ht="24" customHeight="1">
      <x:c r="A30" s="1" t="str">
        <x:v>Rest of UK higher</x:v>
      </x:c>
      <x:c r="B30" s="25" t="n">
        <x:v>37700</x:v>
      </x:c>
      <x:c r="C30" s="25" t="n">
        <x:v>125140</x:v>
      </x:c>
      <x:c r="D30" s="26" t="n">
        <x:v>0.4</x:v>
      </x:c>
      <x:c r="E30" s="1"/>
      <x:c r="F30" s="1"/>
      <x:c r="G30" s="1"/>
    </x:row>
    <x:row r="31" ht="24" customHeight="1">
      <x:c r="A31" s="1" t="str">
        <x:v>Rest of UK additional</x:v>
      </x:c>
      <x:c r="B31" s="25" t="n">
        <x:v>125140</x:v>
      </x:c>
      <x:c r="C31" s="25" t="n">
        <x:v>10000000</x:v>
      </x:c>
      <x:c r="D31" s="26" t="n">
        <x:v>0.45</x:v>
      </x:c>
      <x:c r="E31" s="1"/>
      <x:c r="F31" s="1"/>
      <x:c r="G31" s="1"/>
    </x:row>
    <x:row r="32" ht="24" customHeight="1">
      <x:c r="A32" s="1" t="str">
        <x:v>Scottish starter</x:v>
      </x:c>
      <x:c r="B32" s="25" t="n">
        <x:v>0</x:v>
      </x:c>
      <x:c r="C32" s="25" t="n">
        <x:v>3967</x:v>
      </x:c>
      <x:c r="D32" s="26" t="n">
        <x:v>0.19</x:v>
      </x:c>
      <x:c r="E32" s="1"/>
      <x:c r="F32" s="1"/>
      <x:c r="G32" s="1"/>
    </x:row>
    <x:row r="33" ht="24" customHeight="1">
      <x:c r="A33" s="1" t="str">
        <x:v>Scottish basic</x:v>
      </x:c>
      <x:c r="B33" s="25" t="n">
        <x:v>3967</x:v>
      </x:c>
      <x:c r="C33" s="25" t="n">
        <x:v>16956</x:v>
      </x:c>
      <x:c r="D33" s="26" t="n">
        <x:v>0.2</x:v>
      </x:c>
      <x:c r="E33" s="1"/>
      <x:c r="F33" s="1"/>
      <x:c r="G33" s="1"/>
    </x:row>
    <x:row r="34" ht="24" customHeight="1">
      <x:c r="A34" s="1" t="str">
        <x:v>Scottish intermediate</x:v>
      </x:c>
      <x:c r="B34" s="25" t="n">
        <x:v>16956</x:v>
      </x:c>
      <x:c r="C34" s="25" t="n">
        <x:v>31092</x:v>
      </x:c>
      <x:c r="D34" s="26" t="n">
        <x:v>0.21</x:v>
      </x:c>
      <x:c r="E34" s="1"/>
      <x:c r="F34" s="1"/>
      <x:c r="G34" s="1"/>
    </x:row>
    <x:row r="35" ht="24" customHeight="1">
      <x:c r="A35" s="1" t="str">
        <x:v>Scottish higher</x:v>
      </x:c>
      <x:c r="B35" s="25" t="n">
        <x:v>31092</x:v>
      </x:c>
      <x:c r="C35" s="25" t="n">
        <x:v>62430</x:v>
      </x:c>
      <x:c r="D35" s="26" t="n">
        <x:v>0.42</x:v>
      </x:c>
      <x:c r="E35" s="1"/>
      <x:c r="F35" s="1"/>
      <x:c r="G35" s="1"/>
    </x:row>
    <x:row r="36" ht="24" customHeight="1">
      <x:c r="A36" s="1" t="str">
        <x:v>Scottish advanced</x:v>
      </x:c>
      <x:c r="B36" s="25" t="n">
        <x:v>62430</x:v>
      </x:c>
      <x:c r="C36" s="25" t="n">
        <x:v>125140</x:v>
      </x:c>
      <x:c r="D36" s="26" t="n">
        <x:v>0.45</x:v>
      </x:c>
      <x:c r="E36" s="1"/>
      <x:c r="F36" s="1"/>
      <x:c r="G36" s="1"/>
    </x:row>
    <x:row r="37" ht="24" customHeight="1">
      <x:c r="A37" s="1" t="str">
        <x:v>Scottish top</x:v>
      </x:c>
      <x:c r="B37" s="25" t="n">
        <x:v>125140</x:v>
      </x:c>
      <x:c r="C37" s="25" t="n">
        <x:v>10000000</x:v>
      </x:c>
      <x:c r="D37" s="26" t="n">
        <x:v>0.48</x:v>
      </x:c>
      <x:c r="E37" s="1"/>
      <x:c r="F37" s="1"/>
      <x:c r="G37" s="1"/>
    </x:row>
    <x:row r="38" ht="24" customHeight="1">
      <x:c r="A38" s="1"/>
      <x:c r="B38" s="1"/>
      <x:c r="C38" s="1"/>
      <x:c r="D38" s="1"/>
      <x:c r="E38" s="1"/>
      <x:c r="F38" s="1"/>
      <x:c r="G38" s="1"/>
    </x:row>
    <x:row r="39" ht="42" customHeight="1">
      <x:c r="A39" s="5" t="str">
        <x:v>Tax bands apply to income after the modelled Personal Allowance. £10m upper cap matches the input limit. HMRC and Scottish rates checked 6 September 2026.</x:v>
      </x:c>
      <x:c r="B39" s="5" t="str">
        <x:v>Tax bands apply to income after the modelled Personal Allowance. £10m upper cap matches the input limit. HMRC and Scottish rates checked 6 September 2026.</x:v>
      </x:c>
      <x:c r="C39" s="5" t="str">
        <x:v>Tax bands apply to income after the modelled Personal Allowance. £10m upper cap matches the input limit. HMRC and Scottish rates checked 6 September 2026.</x:v>
      </x:c>
      <x:c r="D39" s="5" t="str">
        <x:v>Tax bands apply to income after the modelled Personal Allowance. £10m upper cap matches the input limit. HMRC and Scottish rates checked 6 September 2026.</x:v>
      </x:c>
      <x:c r="E39" s="5" t="str">
        <x:v>Tax bands apply to income after the modelled Personal Allowance. £10m upper cap matches the input limit. HMRC and Scottish rates checked 6 September 2026.</x:v>
      </x:c>
      <x:c r="F39" s="5" t="str">
        <x:v>Tax bands apply to income after the modelled Personal Allowance. £10m upper cap matches the input limit. HMRC and Scottish rates checked 6 September 2026.</x:v>
      </x:c>
      <x:c r="G39" s="5" t="str">
        <x:v>Tax bands apply to income after the modelled Personal Allowance. £10m upper cap matches the input limit. HMRC and Scottish rates checked 6 September 2026.</x:v>
      </x:c>
    </x:row>
    <x:row r="40" ht="24" customHeight="1">
      <x:c r="A40" s="1"/>
      <x:c r="B40" s="1"/>
      <x:c r="C40" s="1"/>
      <x:c r="D40" s="1"/>
      <x:c r="E40" s="1"/>
      <x:c r="F40" s="1"/>
      <x:c r="G40" s="1"/>
    </x:row>
    <x:row r="41" ht="24" customHeight="1">
      <x:c r="A41" s="1"/>
      <x:c r="B41" s="1"/>
      <x:c r="C41" s="1"/>
      <x:c r="D41" s="1"/>
      <x:c r="E41" s="1"/>
      <x:c r="F41" s="1"/>
      <x:c r="G41" s="1"/>
    </x:row>
    <x:row r="42" ht="42" customHeight="1">
      <x:c r="A42" s="5" t="str">
        <x:v>https://www.gov.uk/guidance/rates-and-thresholds-for-employers-2026-to-2027</x:v>
      </x:c>
      <x:c r="B42" s="5" t="str">
        <x:v>https://www.gov.uk/guidance/rates-and-thresholds-for-employers-2026-to-2027</x:v>
      </x:c>
      <x:c r="C42" s="5" t="str">
        <x:v>https://www.gov.uk/guidance/rates-and-thresholds-for-employers-2026-to-2027</x:v>
      </x:c>
      <x:c r="D42" s="5" t="str">
        <x:v>https://www.gov.uk/guidance/rates-and-thresholds-for-employers-2026-to-2027</x:v>
      </x:c>
      <x:c r="E42" s="5" t="str">
        <x:v>https://www.gov.uk/guidance/rates-and-thresholds-for-employers-2026-to-2027</x:v>
      </x:c>
      <x:c r="F42" s="5" t="str">
        <x:v>https://www.gov.uk/guidance/rates-and-thresholds-for-employers-2026-to-2027</x:v>
      </x:c>
      <x:c r="G42" s="5" t="str">
        <x:v>https://www.gov.uk/guidance/rates-and-thresholds-for-employers-2026-to-2027</x:v>
      </x:c>
    </x:row>
    <x:row r="43" ht="24" customHeight="1">
      <x:c r="A43" s="1"/>
      <x:c r="B43" s="1"/>
      <x:c r="C43" s="1"/>
      <x:c r="D43" s="1"/>
      <x:c r="E43" s="1"/>
      <x:c r="F43" s="1"/>
      <x:c r="G43" s="1"/>
    </x:row>
    <x:row r="44" ht="58" customHeight="1">
      <x:c r="A44" s="5" t="str">
        <x:v>https://www.thepensionsregulator.gov.uk/en/employers/new-employers/im-an-employer-who-has-to-provide-a-pension/declare-your-compliance/ongoing-duties-for-employers/earnings-thresholds</x:v>
      </x:c>
      <x:c r="B44" s="5" t="str">
        <x:v>https://www.thepensionsregulator.gov.uk/en/employers/new-employers/im-an-employer-who-has-to-provide-a-pension/declare-your-compliance/ongoing-duties-for-employers/earnings-thresholds</x:v>
      </x:c>
      <x:c r="C44" s="5" t="str">
        <x:v>https://www.thepensionsregulator.gov.uk/en/employers/new-employers/im-an-employer-who-has-to-provide-a-pension/declare-your-compliance/ongoing-duties-for-employers/earnings-thresholds</x:v>
      </x:c>
      <x:c r="D44" s="5" t="str">
        <x:v>https://www.thepensionsregulator.gov.uk/en/employers/new-employers/im-an-employer-who-has-to-provide-a-pension/declare-your-compliance/ongoing-duties-for-employers/earnings-thresholds</x:v>
      </x:c>
      <x:c r="E44" s="5" t="str">
        <x:v>https://www.thepensionsregulator.gov.uk/en/employers/new-employers/im-an-employer-who-has-to-provide-a-pension/declare-your-compliance/ongoing-duties-for-employers/earnings-thresholds</x:v>
      </x:c>
      <x:c r="F44" s="5" t="str">
        <x:v>https://www.thepensionsregulator.gov.uk/en/employers/new-employers/im-an-employer-who-has-to-provide-a-pension/declare-your-compliance/ongoing-duties-for-employers/earnings-thresholds</x:v>
      </x:c>
      <x:c r="G44" s="5" t="str">
        <x:v>https://www.thepensionsregulator.gov.uk/en/employers/new-employers/im-an-employer-who-has-to-provide-a-pension/declare-your-compliance/ongoing-duties-for-employers/earnings-thresholds</x:v>
      </x:c>
    </x:row>
    <x:row r="45" ht="24" customHeight="1">
      <x:c r="A45" s="1"/>
      <x:c r="B45" s="1"/>
      <x:c r="C45" s="1"/>
      <x:c r="D45" s="1"/>
      <x:c r="E45" s="1"/>
      <x:c r="F45" s="1"/>
      <x:c r="G45" s="1"/>
    </x:row>
    <x:row r="46" ht="24" customHeight="1">
      <x:c r="A46" s="1"/>
      <x:c r="B46" s="1"/>
      <x:c r="C46" s="1"/>
      <x:c r="D46" s="1"/>
      <x:c r="E46" s="1"/>
      <x:c r="F46" s="1"/>
      <x:c r="G46" s="1"/>
    </x:row>
    <x:row r="47" ht="36" customHeight="1">
      <x:c r="A47" s="5" t="str">
        <x:v>https://www.gov.uk/income-tax-rates | https://www.gov.uk/scottish-income-tax</x:v>
      </x:c>
      <x:c r="B47" s="5" t="str">
        <x:v>https://www.gov.uk/income-tax-rates | https://www.gov.uk/scottish-income-tax</x:v>
      </x:c>
      <x:c r="C47" s="5" t="str">
        <x:v>https://www.gov.uk/income-tax-rates | https://www.gov.uk/scottish-income-tax</x:v>
      </x:c>
      <x:c r="D47" s="5" t="str">
        <x:v>https://www.gov.uk/income-tax-rates | https://www.gov.uk/scottish-income-tax</x:v>
      </x:c>
      <x:c r="E47" s="5" t="str">
        <x:v>https://www.gov.uk/income-tax-rates | https://www.gov.uk/scottish-income-tax</x:v>
      </x:c>
      <x:c r="F47" s="5" t="str">
        <x:v>https://www.gov.uk/income-tax-rates | https://www.gov.uk/scottish-income-tax</x:v>
      </x:c>
      <x:c r="G47" s="5" t="str">
        <x:v>https://www.gov.uk/income-tax-rates | https://www.gov.uk/scottish-income-tax</x:v>
      </x:c>
    </x:row>
    <x:row r="48" ht="24" customHeight="1">
      <x:c r="A48" s="1"/>
      <x:c r="B48" s="1"/>
      <x:c r="C48" s="1"/>
      <x:c r="D48" s="1"/>
      <x:c r="E48" s="1"/>
      <x:c r="F48" s="1"/>
      <x:c r="G48" s="1"/>
    </x:row>
    <x:row r="49" ht="32" customHeight="1">
      <x:c r="A49" s="5" t="str">
        <x:v>https://www.gov.uk/tax-on-your-private-pension/pension-tax-relief</x:v>
      </x:c>
      <x:c r="B49" s="5" t="str">
        <x:v>https://www.gov.uk/tax-on-your-private-pension/pension-tax-relief</x:v>
      </x:c>
      <x:c r="C49" s="5" t="str">
        <x:v>https://www.gov.uk/tax-on-your-private-pension/pension-tax-relief</x:v>
      </x:c>
      <x:c r="D49" s="5" t="str">
        <x:v>https://www.gov.uk/tax-on-your-private-pension/pension-tax-relief</x:v>
      </x:c>
      <x:c r="E49" s="5" t="str">
        <x:v>https://www.gov.uk/tax-on-your-private-pension/pension-tax-relief</x:v>
      </x:c>
      <x:c r="F49" s="5" t="str">
        <x:v>https://www.gov.uk/tax-on-your-private-pension/pension-tax-relief</x:v>
      </x:c>
      <x:c r="G49" s="5" t="str">
        <x:v>https://www.gov.uk/tax-on-your-private-pension/pension-tax-relief</x:v>
      </x:c>
    </x:row>
    <x:row r="50" ht="24" customHeight="1">
      <x:c r="A50" s="1"/>
      <x:c r="B50" s="1"/>
      <x:c r="C50" s="1"/>
      <x:c r="D50" s="1"/>
      <x:c r="E50" s="1"/>
      <x:c r="F50" s="1"/>
      <x:c r="G50" s="1"/>
    </x:row>
    <x:row r="51" ht="36" customHeight="1">
      <x:c r="A51" s="5" t="str">
        <x:v>https://www.gov.uk/workplace-pensions/what-you-your-employer-and-the-government-pay</x:v>
      </x:c>
      <x:c r="B51" s="5" t="str">
        <x:v>https://www.gov.uk/workplace-pensions/what-you-your-employer-and-the-government-pay</x:v>
      </x:c>
      <x:c r="C51" s="5" t="str">
        <x:v>https://www.gov.uk/workplace-pensions/what-you-your-employer-and-the-government-pay</x:v>
      </x:c>
      <x:c r="D51" s="5" t="str">
        <x:v>https://www.gov.uk/workplace-pensions/what-you-your-employer-and-the-government-pay</x:v>
      </x:c>
      <x:c r="E51" s="5" t="str">
        <x:v>https://www.gov.uk/workplace-pensions/what-you-your-employer-and-the-government-pay</x:v>
      </x:c>
      <x:c r="F51" s="5" t="str">
        <x:v>https://www.gov.uk/workplace-pensions/what-you-your-employer-and-the-government-pay</x:v>
      </x:c>
      <x:c r="G51" s="5" t="str">
        <x:v>https://www.gov.uk/workplace-pensions/what-you-your-employer-and-the-government-pay</x:v>
      </x:c>
    </x:row>
    <x:row r="52" ht="24" customHeight="1">
      <x:c r="A52" s="1"/>
      <x:c r="B52" s="1"/>
      <x:c r="C52" s="1"/>
      <x:c r="D52" s="1"/>
      <x:c r="E52" s="1"/>
      <x:c r="F52" s="1"/>
      <x:c r="G52" s="1"/>
    </x:row>
    <x:row r="53" ht="24" customHeight="1">
      <x:c r="A53" s="1"/>
      <x:c r="B53" s="1"/>
      <x:c r="C53" s="1"/>
      <x:c r="D53" s="1"/>
      <x:c r="E53" s="1"/>
      <x:c r="F53" s="1"/>
      <x:c r="G53" s="1"/>
    </x:row>
  </x:sheetData>
  <x:mergeCells>
    <x:mergeCell ref="A1:G1"/>
    <x:mergeCell ref="A2:G2"/>
    <x:mergeCell ref="B6:D6"/>
    <x:mergeCell ref="B7:D7"/>
    <x:mergeCell ref="B8:D8"/>
    <x:mergeCell ref="A12:G12"/>
    <x:mergeCell ref="A39:G39"/>
    <x:mergeCell ref="A42:G42"/>
    <x:mergeCell ref="A44:G44"/>
    <x:mergeCell ref="A47:G47"/>
    <x:mergeCell ref="A49:G49"/>
    <x:mergeCell ref="A51:G51"/>
  </x:mergeCells>
  <x:dataValidations count="5">
    <x:dataValidation type="list" sqref="B6">
      <x:formula1>"England / Wales / Northern Ireland,Scotland"</x:formula1>
    </x:dataValidation>
    <x:dataValidation type="list" sqref="B7">
      <x:formula1>"None,Net pay,Relief at source,Salary sacrifice"</x:formula1>
    </x:dataValidation>
    <x:dataValidation type="list" sqref="B8">
      <x:formula1>"Qualifying earnings,Full salary"</x:formula1>
    </x:dataValidation>
    <x:dataValidation type="decimal" operator="between" sqref="B5">
      <x:formula1>0</x:formula1>
      <x:formula2>10000000</x:formula2>
    </x:dataValidation>
    <x:dataValidation type="decimal" operator="between" sqref="B9:B10">
      <x:formula1>0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2fe1ff8259464b9c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7" hidden="0" customWidth="1"/>
    <x:col min="3" max="3" width="17" hidden="0" customWidth="1"/>
    <x:col min="4" max="4" width="29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40" customHeight="1">
      <x:c r="A1" s="3" t="str">
        <x:v>Calculation | monthly payroll estimate</x:v>
      </x:c>
      <x:c r="B1" s="3" t="str">
        <x:v>Calculation | monthly payroll estimate</x:v>
      </x:c>
      <x:c r="C1" s="3" t="str">
        <x:v>Calculation | monthly payroll estimate</x:v>
      </x:c>
      <x:c r="D1" s="3" t="str">
        <x:v>Calculation | monthly payroll estimate</x:v>
      </x:c>
      <x:c r="E1" s="3" t="str">
        <x:v>Calculation | monthly payroll estimate</x:v>
      </x:c>
      <x:c r="F1" s="3" t="str">
        <x:v>Calculation | monthly payroll estimate</x:v>
      </x:c>
      <x:c r="G1" s="3" t="str">
        <x:v>Calculation | monthly payroll estimate</x:v>
      </x:c>
    </x:row>
    <x:row r="2" ht="28" customHeight="1">
      <x:c r="A2" s="5" t="str">
        <x:v>Change Inputs and Rates. Outputs are monthly unless labelled annual.</x:v>
      </x:c>
      <x:c r="B2" s="5" t="str">
        <x:v>Change Inputs and Rates. Outputs are monthly unless labelled annual.</x:v>
      </x:c>
      <x:c r="C2" s="5" t="str">
        <x:v>Change Inputs and Rates. Outputs are monthly unless labelled annual.</x:v>
      </x:c>
      <x:c r="D2" s="5" t="str">
        <x:v>Change Inputs and Rates. Outputs are monthly unless labelled annual.</x:v>
      </x:c>
      <x:c r="E2" s="5" t="str">
        <x:v>Change Inputs and Rates. Outputs are monthly unless labelled annual.</x:v>
      </x:c>
      <x:c r="F2" s="5" t="str">
        <x:v>Change Inputs and Rates. Outputs are monthly unless labelled annual.</x:v>
      </x:c>
      <x:c r="G2" s="5" t="str">
        <x:v>Change Inputs and Rates. Outputs are monthly unless labelled annual.</x:v>
      </x:c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 t="str">
        <x:v>Tax component</x:v>
      </x:c>
      <x:c r="E4" s="1" t="str">
        <x:v>Annual £</x:v>
      </x:c>
      <x:c r="F4" s="1"/>
      <x:c r="G4" s="1"/>
    </x:row>
    <x:row r="5" ht="24" customHeight="1">
      <x:c r="A5" s="1" t="str">
        <x:v>Gross monthly salary</x:v>
      </x:c>
      <x:c r="B5" s="8" t="n">
        <x:f>'Inputs and Rates'!B5/'Inputs and Rates'!B14</x:f>
        <x:v>3000</x:v>
      </x:c>
      <x:c r="C5" s="1"/>
      <x:c r="D5" s="7" t="str">
        <x:f>'Inputs and Rates'!A29</x:f>
        <x:v>Rest of UK basic</x:v>
      </x:c>
      <x:c r="E5" s="8" t="n">
        <x:f>MAX(0,MIN($B$16,'Inputs and Rates'!C29)-'Inputs and Rates'!B29)*'Inputs and Rates'!D29</x:f>
        <x:v>4388.400000000001</x:v>
      </x:c>
      <x:c r="F5" s="1"/>
      <x:c r="G5" s="1"/>
    </x:row>
    <x:row r="6" ht="24" customHeight="1">
      <x:c r="A6" s="1" t="str">
        <x:v>Pensionable pay (pre-sacrifice)</x:v>
      </x:c>
      <x:c r="B6" s="8" t="n">
        <x:f>IF('Inputs and Rates'!B8="Full salary",B5,MAX(0,MIN(B5,'Inputs and Rates'!B25)-'Inputs and Rates'!B24))</x:f>
        <x:v>2480</x:v>
      </x:c>
      <x:c r="C6" s="1"/>
      <x:c r="D6" s="7" t="str">
        <x:f>'Inputs and Rates'!A30</x:f>
        <x:v>Rest of UK higher</x:v>
      </x:c>
      <x:c r="E6" s="8" t="n">
        <x:f>MAX(0,MIN($B$16,'Inputs and Rates'!C30)-'Inputs and Rates'!B30)*'Inputs and Rates'!D30</x:f>
        <x:v>0</x:v>
      </x:c>
      <x:c r="F6" s="1"/>
      <x:c r="G6" s="1"/>
    </x:row>
    <x:row r="7" ht="24" customHeight="1">
      <x:c r="A7" s="1" t="str">
        <x:v>Gross employee pension allocation</x:v>
      </x:c>
      <x:c r="B7" s="8" t="n">
        <x:f>IF('Inputs and Rates'!B7="None",0,ROUND(B6*'Inputs and Rates'!B9,2))</x:f>
        <x:v>124</x:v>
      </x:c>
      <x:c r="C7" s="1"/>
      <x:c r="D7" s="7" t="str">
        <x:f>'Inputs and Rates'!A31</x:f>
        <x:v>Rest of UK additional</x:v>
      </x:c>
      <x:c r="E7" s="8" t="n">
        <x:f>MAX(0,MIN($B$16,'Inputs and Rates'!C31)-'Inputs and Rates'!B31)*'Inputs and Rates'!D31</x:f>
        <x:v>0</x:v>
      </x:c>
      <x:c r="F7" s="1"/>
      <x:c r="G7" s="1"/>
    </x:row>
    <x:row r="8" ht="24" customHeight="1">
      <x:c r="A8" s="1" t="str">
        <x:v>Base employer pension</x:v>
      </x:c>
      <x:c r="B8" s="8" t="n">
        <x:f>IF('Inputs and Rates'!B7="None",0,ROUND(B6*'Inputs and Rates'!B10,2))</x:f>
        <x:v>74.4</x:v>
      </x:c>
      <x:c r="C8" s="1"/>
      <x:c r="D8" s="1"/>
      <x:c r="E8" s="15"/>
      <x:c r="F8" s="1"/>
      <x:c r="G8" s="1"/>
    </x:row>
    <x:row r="9" ht="24" customHeight="1">
      <x:c r="A9" s="1" t="str">
        <x:v>Salary sacrificed</x:v>
      </x:c>
      <x:c r="B9" s="8" t="n">
        <x:f>IF('Inputs and Rates'!B7="Salary sacrifice",B7,0)</x:f>
        <x:v>0</x:v>
      </x:c>
      <x:c r="C9" s="1"/>
      <x:c r="D9" s="7" t="str">
        <x:f>'Inputs and Rates'!A32</x:f>
        <x:v>Scottish starter</x:v>
      </x:c>
      <x:c r="E9" s="8" t="n">
        <x:f>MAX(0,MIN($B$16,'Inputs and Rates'!C32)-'Inputs and Rates'!B32)*'Inputs and Rates'!D32</x:f>
        <x:v>753.73</x:v>
      </x:c>
      <x:c r="F9" s="1"/>
      <x:c r="G9" s="1"/>
    </x:row>
    <x:row r="10" ht="24" customHeight="1">
      <x:c r="A10" s="1" t="str">
        <x:v>Pay subject to NI</x:v>
      </x:c>
      <x:c r="B10" s="28" t="n">
        <x:f>MAX(0,B5-B9)</x:f>
        <x:v>3000</x:v>
      </x:c>
      <x:c r="C10" s="1"/>
      <x:c r="D10" s="7" t="str">
        <x:f>'Inputs and Rates'!A33</x:f>
        <x:v>Scottish basic</x:v>
      </x:c>
      <x:c r="E10" s="8" t="n">
        <x:f>MAX(0,MIN($B$16,'Inputs and Rates'!C33)-'Inputs and Rates'!B33)*'Inputs and Rates'!D33</x:f>
        <x:v>2597.8</x:v>
      </x:c>
      <x:c r="F10" s="1"/>
      <x:c r="G10" s="1"/>
    </x:row>
    <x:row r="11" ht="24" customHeight="1">
      <x:c r="A11" s="1" t="str">
        <x:v>Employee NI</x:v>
      </x:c>
      <x:c r="B11" s="8" t="n">
        <x:f>ROUND(MAX(0,MIN(B10,'Inputs and Rates'!B19)-'Inputs and Rates'!B18)*'Inputs and Rates'!B21+MAX(0,B10-'Inputs and Rates'!B19)*'Inputs and Rates'!B22,2)</x:f>
        <x:v>156.16</x:v>
      </x:c>
      <x:c r="C11" s="1"/>
      <x:c r="D11" s="7" t="str">
        <x:f>'Inputs and Rates'!A34</x:f>
        <x:v>Scottish intermediate</x:v>
      </x:c>
      <x:c r="E11" s="8" t="n">
        <x:f>MAX(0,MIN($B$16,'Inputs and Rates'!C34)-'Inputs and Rates'!B34)*'Inputs and Rates'!D34</x:f>
        <x:v>1047.06</x:v>
      </x:c>
      <x:c r="F11" s="1"/>
      <x:c r="G11" s="1"/>
    </x:row>
    <x:row r="12" ht="24" customHeight="1">
      <x:c r="A12" s="1" t="str">
        <x:v>Employer NI</x:v>
      </x:c>
      <x:c r="B12" s="8" t="n">
        <x:f>ROUND(MAX(0,B10-'Inputs and Rates'!B20)*'Inputs and Rates'!B23,2)</x:f>
        <x:v>387.45</x:v>
      </x:c>
      <x:c r="C12" s="1"/>
      <x:c r="D12" s="7" t="str">
        <x:f>'Inputs and Rates'!A35</x:f>
        <x:v>Scottish higher</x:v>
      </x:c>
      <x:c r="E12" s="8" t="n">
        <x:f>MAX(0,MIN($B$16,'Inputs and Rates'!C35)-'Inputs and Rates'!B35)*'Inputs and Rates'!D35</x:f>
        <x:v>0</x:v>
      </x:c>
      <x:c r="F12" s="1"/>
      <x:c r="G12" s="1"/>
    </x:row>
    <x:row r="13" ht="24" customHeight="1">
      <x:c r="A13" s="1"/>
      <x:c r="B13" s="15"/>
      <x:c r="C13" s="1"/>
      <x:c r="D13" s="7" t="str">
        <x:f>'Inputs and Rates'!A36</x:f>
        <x:v>Scottish advanced</x:v>
      </x:c>
      <x:c r="E13" s="8" t="n">
        <x:f>MAX(0,MIN($B$16,'Inputs and Rates'!C36)-'Inputs and Rates'!B36)*'Inputs and Rates'!D36</x:f>
        <x:v>0</x:v>
      </x:c>
      <x:c r="F13" s="1"/>
      <x:c r="G13" s="1"/>
    </x:row>
    <x:row r="14" ht="24" customHeight="1">
      <x:c r="A14" s="1" t="str">
        <x:v>Annual taxable salary before allowance</x:v>
      </x:c>
      <x:c r="B14" s="8" t="n">
        <x:f>MAX(0,'Inputs and Rates'!B5-IF(OR('Inputs and Rates'!B7="Net pay",'Inputs and Rates'!B7="Salary sacrifice"),B7*'Inputs and Rates'!B14,0))</x:f>
        <x:v>34512</x:v>
      </x:c>
      <x:c r="C14" s="1"/>
      <x:c r="D14" s="7" t="str">
        <x:f>'Inputs and Rates'!A37</x:f>
        <x:v>Scottish top</x:v>
      </x:c>
      <x:c r="E14" s="8" t="n">
        <x:f>MAX(0,MIN($B$16,'Inputs and Rates'!C37)-'Inputs and Rates'!B37)*'Inputs and Rates'!D37</x:f>
        <x:v>0</x:v>
      </x:c>
      <x:c r="F14" s="1"/>
      <x:c r="G14" s="1"/>
    </x:row>
    <x:row r="15" ht="24" customHeight="1">
      <x:c r="A15" s="1" t="str">
        <x:v>Modelled Personal Allowance</x:v>
      </x:c>
      <x:c r="B15" s="8" t="n">
        <x:f>MAX(0,'Inputs and Rates'!B15-MAX(0,B14-'Inputs and Rates'!B16)/'Inputs and Rates'!B17)</x:f>
        <x:v>12570</x:v>
      </x:c>
      <x:c r="C15" s="1"/>
      <x:c r="D15" s="1"/>
      <x:c r="E15" s="1"/>
      <x:c r="F15" s="1"/>
      <x:c r="G15" s="1"/>
    </x:row>
    <x:row r="16" ht="24" customHeight="1">
      <x:c r="A16" s="1" t="str">
        <x:v>Annual income after allowance</x:v>
      </x:c>
      <x:c r="B16" s="28" t="n">
        <x:f>MAX(0,B14-B15)</x:f>
        <x:v>21942</x:v>
      </x:c>
      <x:c r="C16" s="1"/>
      <x:c r="D16" s="1"/>
      <x:c r="E16" s="1"/>
      <x:c r="F16" s="1"/>
      <x:c r="G16" s="1"/>
    </x:row>
    <x:row r="17" ht="24" customHeight="1">
      <x:c r="A17" s="1"/>
      <x:c r="B17" s="15"/>
      <x:c r="C17" s="1"/>
      <x:c r="D17" s="1"/>
      <x:c r="E17" s="1"/>
      <x:c r="F17" s="1"/>
      <x:c r="G17" s="1"/>
    </x:row>
    <x:row r="18" ht="24" customHeight="1">
      <x:c r="A18" s="1" t="str">
        <x:v>Rest-of-UK annual tax</x:v>
      </x:c>
      <x:c r="B18" s="28" t="n">
        <x:f>ROUND(SUM(E5:E7),2)</x:f>
        <x:v>4388.4</x:v>
      </x:c>
      <x:c r="C18" s="1"/>
      <x:c r="D18" s="1"/>
      <x:c r="E18" s="1"/>
      <x:c r="F18" s="1"/>
      <x:c r="G18" s="1"/>
    </x:row>
    <x:row r="19" ht="28" customHeight="1">
      <x:c r="A19" s="13" t="str">
        <x:v>Annual estimated Income Tax</x:v>
      </x:c>
      <x:c r="B19" s="14" t="n">
        <x:f>IF('Inputs and Rates'!B6="Scotland",ROUND(SUM(E9:E14),2),B18)</x:f>
        <x:v>4388.4</x:v>
      </x:c>
      <x:c r="C19" s="1"/>
      <x:c r="D19" s="1"/>
      <x:c r="E19" s="1"/>
      <x:c r="F19" s="1"/>
      <x:c r="G19" s="1"/>
    </x:row>
    <x:row r="20" ht="24" customHeight="1">
      <x:c r="A20" s="1" t="str">
        <x:v>Estimated monthly PAYE tax</x:v>
      </x:c>
      <x:c r="B20" s="8" t="n">
        <x:f>B19/'Inputs and Rates'!B14</x:f>
        <x:v>365.7</x:v>
      </x:c>
      <x:c r="C20" s="1"/>
      <x:c r="D20" s="1"/>
      <x:c r="E20" s="1"/>
      <x:c r="F20" s="1"/>
      <x:c r="G20" s="1"/>
    </x:row>
    <x:row r="21" ht="24" customHeight="1">
      <x:c r="A21" s="1" t="str">
        <x:v>Provider pension top-up</x:v>
      </x:c>
      <x:c r="B21" s="8" t="n">
        <x:f>IF('Inputs and Rates'!B7="Relief at source",ROUND(B7*'Inputs and Rates'!B26,2),0)</x:f>
        <x:v>0</x:v>
      </x:c>
      <x:c r="C21" s="1"/>
      <x:c r="D21" s="1"/>
      <x:c r="E21" s="1"/>
      <x:c r="F21" s="1"/>
      <x:c r="G21" s="1"/>
    </x:row>
    <x:row r="22" ht="24" customHeight="1">
      <x:c r="A22" s="1" t="str">
        <x:v>Employee pension cash deduction</x:v>
      </x:c>
      <x:c r="B22" s="8" t="n">
        <x:f>IF('Inputs and Rates'!B7="Salary sacrifice",0,B7-B21)</x:f>
        <x:v>124</x:v>
      </x:c>
      <x:c r="C22" s="1"/>
      <x:c r="D22" s="1"/>
      <x:c r="E22" s="1"/>
      <x:c r="F22" s="1"/>
      <x:c r="G22" s="1"/>
    </x:row>
    <x:row r="23" ht="24" customHeight="1">
      <x:c r="A23" s="1" t="str">
        <x:v>Total employer pension incl. sacrifice</x:v>
      </x:c>
      <x:c r="B23" s="28" t="n">
        <x:f>SUM(B8:B9)</x:f>
        <x:v>74.4</x:v>
      </x:c>
      <x:c r="C23" s="1"/>
      <x:c r="D23" s="1"/>
      <x:c r="E23" s="1"/>
      <x:c r="F23" s="1"/>
      <x:c r="G23" s="1"/>
    </x:row>
    <x:row r="24" ht="28" customHeight="1">
      <x:c r="A24" s="13" t="str">
        <x:v>Take-home pay</x:v>
      </x:c>
      <x:c r="B24" s="31" t="n">
        <x:f>ROUND(B5-B9-B20-B11-B22,2)</x:f>
        <x:v>2354.14</x:v>
      </x:c>
      <x:c r="C24" s="1"/>
      <x:c r="D24" s="1"/>
      <x:c r="E24" s="1"/>
      <x:c r="F24" s="1"/>
      <x:c r="G24" s="1"/>
    </x:row>
    <x:row r="25" ht="28" customHeight="1">
      <x:c r="A25" s="13" t="str">
        <x:v>Total employer cost</x:v>
      </x:c>
      <x:c r="B25" s="31" t="n">
        <x:f>ROUND(B5-B9+B12+B23,2)</x:f>
        <x:v>3461.85</x:v>
      </x:c>
      <x:c r="C25" s="1"/>
      <x:c r="D25" s="1"/>
      <x:c r="E25" s="1"/>
      <x:c r="F25" s="1"/>
      <x:c r="G25" s="1"/>
    </x:row>
    <x:row r="26" ht="28" customHeight="1">
      <x:c r="A26" s="13" t="str">
        <x:v>Total to pension</x:v>
      </x:c>
      <x:c r="B26" s="31" t="n">
        <x:f>SUM(B7:B8)</x:f>
        <x:v>198.4</x:v>
      </x:c>
      <x:c r="C26" s="1"/>
      <x:c r="D26" s="1"/>
      <x:c r="E26" s="1"/>
      <x:c r="F26" s="1"/>
      <x:c r="G26" s="1"/>
    </x:row>
    <x:row r="27" ht="24" customHeight="1">
      <x:c r="A27" s="1"/>
      <x:c r="B27" s="1"/>
      <x:c r="C27" s="1"/>
      <x:c r="D27" s="1"/>
      <x:c r="E27" s="1"/>
      <x:c r="F27" s="1"/>
      <x:c r="G27" s="1"/>
    </x:row>
    <x:row r="28" ht="24" customHeight="1">
      <x:c r="A28" s="1"/>
      <x:c r="B28" s="1"/>
      <x:c r="C28" s="1"/>
      <x:c r="D28" s="1"/>
      <x:c r="E28" s="1"/>
      <x:c r="F28" s="1"/>
      <x:c r="G28" s="1"/>
    </x:row>
    <x:row r="29" ht="24" customHeight="1">
      <x:c r="A29" s="1" t="str">
        <x:v>Pay reconciliation</x:v>
      </x:c>
      <x:c r="B29" s="27" t="str">
        <x:f>IF(ABS(B5-B9-B20-B11-B22-B24)&lt;0.01,"OK","REVIEW")</x:f>
        <x:v>OK</x:v>
      </x:c>
      <x:c r="C29" s="1"/>
      <x:c r="D29" s="1"/>
      <x:c r="E29" s="1"/>
      <x:c r="F29" s="1"/>
      <x:c r="G29" s="1"/>
    </x:row>
    <x:row r="30" ht="24" customHeight="1">
      <x:c r="A30" s="1" t="str">
        <x:v>Pension reconciliation</x:v>
      </x:c>
      <x:c r="B30" s="27" t="str">
        <x:f>IF(ABS(B22+B21+B23-B26)&lt;0.01,"OK","REVIEW")</x:f>
        <x:v>OK</x:v>
      </x:c>
      <x:c r="C30" s="1"/>
      <x:c r="D30" s="1"/>
      <x:c r="E30" s="1"/>
      <x:c r="F30" s="1"/>
      <x:c r="G30" s="1"/>
    </x:row>
    <x:row r="31" ht="24" customHeight="1">
      <x:c r="A31" s="1" t="str">
        <x:v>Employee pension within salary</x:v>
      </x:c>
      <x:c r="B31" s="27" t="str">
        <x:f>IF(AND(B7&lt;=B5,B7&gt;=0),"OK","REVIEW")</x:f>
        <x:v>OK</x:v>
      </x:c>
      <x:c r="C31" s="1"/>
      <x:c r="D31" s="1"/>
      <x:c r="E31" s="1"/>
      <x:c r="F31" s="1"/>
      <x:c r="G31" s="1"/>
    </x:row>
    <x:row r="32" ht="24" customHeight="1">
      <x:c r="A32" s="1" t="str">
        <x:v>Input validity</x:v>
      </x:c>
      <x:c r="B32" s="7" t="str">
        <x:f>IF(AND('Inputs and Rates'!B5&gt;=0,'Inputs and Rates'!B5&lt;=10000000,'Inputs and Rates'!B9&gt;=0,'Inputs and Rates'!B9&lt;=1,'Inputs and Rates'!B10&gt;=0,'Inputs and Rates'!B10&lt;=1),"OK","REVIEW")</x:f>
        <x:v>OK</x:v>
      </x:c>
      <x:c r="C32" s="1"/>
      <x:c r="D32" s="1"/>
      <x:c r="E32" s="1"/>
      <x:c r="F32" s="1"/>
      <x:c r="G32" s="1"/>
    </x:row>
    <x:row r="33" ht="24" customHeight="1">
      <x:c r="A33" s="1" t="str">
        <x:v>MODEL STATUS</x:v>
      </x:c>
      <x:c r="B33" s="27" t="str">
        <x:f>IF(COUNTIF(B29:B32,"REVIEW")=0,"OK","REVIEW")</x:f>
        <x:v>OK</x:v>
      </x:c>
      <x:c r="C33" s="1"/>
      <x:c r="D33" s="1"/>
      <x:c r="E33" s="1"/>
      <x:c r="F33" s="1"/>
      <x:c r="G33" s="1"/>
    </x:row>
    <x:row r="34" ht="24" customHeight="1">
      <x:c r="A34" s="1"/>
      <x:c r="B34" s="1"/>
      <x:c r="C34" s="1"/>
      <x:c r="D34" s="1"/>
      <x:c r="E34" s="1"/>
      <x:c r="F34" s="1"/>
      <x:c r="G34" s="1"/>
    </x:row>
    <x:row r="35" ht="42" customHeight="1">
      <x:c r="A35" s="5" t="str">
        <x:v>Relief at source excludes extra tax relief / allowance adjustments. Negative net pay or REVIEW means the assumptions need attention before use.</x:v>
      </x:c>
      <x:c r="B35" s="5" t="str">
        <x:v>Relief at source excludes extra tax relief / allowance adjustments. Negative net pay or REVIEW means the assumptions need attention before use.</x:v>
      </x:c>
      <x:c r="C35" s="5" t="str">
        <x:v>Relief at source excludes extra tax relief / allowance adjustments. Negative net pay or REVIEW means the assumptions need attention before use.</x:v>
      </x:c>
      <x:c r="D35" s="5" t="str">
        <x:v>Relief at source excludes extra tax relief / allowance adjustments. Negative net pay or REVIEW means the assumptions need attention before use.</x:v>
      </x:c>
      <x:c r="E35" s="5" t="str">
        <x:v>Relief at source excludes extra tax relief / allowance adjustments. Negative net pay or REVIEW means the assumptions need attention before use.</x:v>
      </x:c>
      <x:c r="F35" s="5" t="str">
        <x:v>Relief at source excludes extra tax relief / allowance adjustments. Negative net pay or REVIEW means the assumptions need attention before use.</x:v>
      </x:c>
      <x:c r="G35" s="5" t="str">
        <x:v>Relief at source excludes extra tax relief / allowance adjustments. Negative net pay or REVIEW means the assumptions need attention before use.</x:v>
      </x:c>
    </x:row>
    <x:row r="36" ht="24" customHeight="1">
      <x:c r="A36" s="1"/>
      <x:c r="B36" s="1"/>
      <x:c r="C36" s="1"/>
      <x:c r="D36" s="1"/>
      <x:c r="E36" s="1"/>
      <x:c r="F36" s="1"/>
      <x:c r="G36" s="1"/>
    </x:row>
    <x:row r="37" ht="24" customHeight="1">
      <x:c r="A37" s="1"/>
      <x:c r="B37" s="1"/>
      <x:c r="C37" s="1"/>
      <x:c r="D37" s="1"/>
      <x:c r="E37" s="1"/>
      <x:c r="F37" s="1"/>
      <x:c r="G37" s="1"/>
    </x:row>
    <x:row r="38" ht="24" customHeight="1">
      <x:c r="A38" s="1"/>
      <x:c r="B38" s="1"/>
      <x:c r="C38" s="1"/>
      <x:c r="D38" s="1"/>
      <x:c r="E38" s="1"/>
      <x:c r="F38" s="1"/>
      <x:c r="G38" s="1"/>
    </x:row>
    <x:row r="39" ht="24" customHeight="1">
      <x:c r="A39" s="1"/>
      <x:c r="B39" s="1"/>
      <x:c r="C39" s="1"/>
      <x:c r="D39" s="1"/>
      <x:c r="E39" s="1"/>
      <x:c r="F39" s="1"/>
      <x:c r="G39" s="1"/>
    </x:row>
    <x:row r="40" ht="24" customHeight="1">
      <x:c r="A40" s="1"/>
      <x:c r="B40" s="1"/>
      <x:c r="C40" s="1"/>
      <x:c r="D40" s="1"/>
      <x:c r="E40" s="1"/>
      <x:c r="F40" s="1"/>
      <x:c r="G40" s="1"/>
    </x:row>
  </x:sheetData>
  <x:mergeCells>
    <x:mergeCell ref="A1:G1"/>
    <x:mergeCell ref="A2:G2"/>
    <x:mergeCell ref="A35:G35"/>
  </x:mergeCells>
  <x:conditionalFormatting sqref="B29:B33">
    <x:cfRule type="containsText" dxfId="0" priority="1" operator="containsText" text="OK"/>
    <x:cfRule type="containsText" dxfId="1" priority="2" operator="containsText" text="REVIEW"/>
  </x:conditionalFormatting>
  <x:pageMargins left="0.7" right="0.7" top="0.75" bottom="0.75" header="0.3" footer="0.3"/>
</x:worksheet>
</file>