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worksheets/sheet3.xml" ContentType="application/vnd.openxmlformats-officedocument.spreadsheetml.worksheet+xml"/>
  <Override PartName="/xl/worksheets/sheet4.xml" ContentType="application/vnd.openxmlformats-officedocument.spreadsheetml.workshee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11f094dc7d704809" /></Relationships>
</file>

<file path=xl/workbook.xml><?xml version="1.0" encoding="utf-8"?>
<x:workbook xmlns:x="http://schemas.openxmlformats.org/spreadsheetml/2006/main">
  <x:sheets>
    <x:sheet xmlns:r="http://schemas.openxmlformats.org/officeDocument/2006/relationships" name="Start" sheetId="1" r:id="Rd341ba3343234ad8"/>
    <x:sheet xmlns:r="http://schemas.openxmlformats.org/officeDocument/2006/relationships" name="Inputs" sheetId="2" r:id="Rf3e354d129734b54"/>
    <x:sheet xmlns:r="http://schemas.openxmlformats.org/officeDocument/2006/relationships" name="Cash Flow" sheetId="3" r:id="R71ed9fc31f124579"/>
    <x:sheet xmlns:r="http://schemas.openxmlformats.org/officeDocument/2006/relationships" name="Checks" sheetId="4" r:id="R3ce1a435a06c47e9"/>
  </x:sheets>
</x:workbook>
</file>

<file path=xl/comments1.xml><?xml version="1.0" encoding="utf-8"?>
<x:comments xmlns:x="http://schemas.openxmlformats.org/spreadsheetml/2006/main">
  <x:authors>
    <x:author>tc={1BC7193C-D2E0-4D21-AA0F-965944D44D93}</x:author>
    <x:author>tc={893C6BAA-3D7B-4829-932A-CF65A9F523A0}</x:author>
    <x:author>tc={C19770E6-EDB4-48F2-A052-7949F7355BF6}</x:author>
    <x:author>tc={769CD23A-D2F6-43E6-AD59-19EBBB596442}</x:author>
    <x:author>tc={6DEF7754-E2F9-4287-9263-1A6CE9E95262}</x:author>
    <x:author>tc={6D5A88E1-316F-4657-ACD8-3AD8CD5A45CD}</x:author>
    <x:author>tc={94DB22F9-F0E3-420D-9E2D-C56F6A4D94D3}</x:author>
    <x:author>tc={AF10DD98-1EE2-4D7C-8B7E-ED49135433AF}</x:author>
    <x:author>tc={02AD58D5-ABC9-48F2-B968-EC9AD9085F7D}</x:author>
    <x:author>tc={A8977FD7-E800-44C6-A715-9A9C0F53B012}</x:author>
    <x:author>tc={05BE3F93-D80B-4B8E-9748-80BC85959896}</x:author>
    <x:author>tc={507923E1-562F-4618-99A0-4B4AAB8AFDA2}</x:author>
    <x:author>tc={C52AC88A-E8A4-4BFD-84C8-3497CC03E68E}</x:author>
    <x:author>tc={6F2DEE5A-7128-40DD-BCD6-D2C49406F95C}</x:author>
    <x:author>tc={00BC3E94-6A2D-4252-B927-A3AC3AE7F4E8}</x:author>
    <x:author>tc={5405B4FE-9B4B-46D4-947E-ED2CCD0B84C2}</x:author>
    <x:author>tc={B14BB2C7-663B-4E22-89DC-B433142F0FAB}</x:author>
    <x:author>tc={812225BB-D2CE-4B4D-8BC2-C8B2D5567F3C}</x:author>
    <x:author>tc={DFCF8F2C-93CB-4EA5-B6CF-E7538493EEEC}</x:author>
    <x:author>tc={BC7321B7-23CF-4302-A1DE-8256761F2FFD}</x:author>
    <x:author>tc={B2BDEEB6-2CA0-4079-A241-8D029F5C7610}</x:author>
    <x:author>tc={AC910CC2-69FF-42AA-A265-59149AA21119}</x:author>
    <x:author>tc={7C0B4BB8-C5A0-480F-89BB-3AAF8C5C5195}</x:author>
    <x:author>tc={CBAA3753-A5D5-4900-B34A-510FA532848F}</x:author>
    <x:author>tc={5229217E-E36A-4E9B-96CE-621393726B16}</x:author>
    <x:author>tc={29422C5A-2576-4376-96A7-405CBA301B74}</x:author>
    <x:author>tc={3B17F49B-2837-46FB-A8A4-A7E6D262E8B4}</x:author>
    <x:author>tc={EF678804-6209-47F9-B474-4FE7A122053C}</x:author>
    <x:author>tc={93681A44-DD9C-482F-AAF0-A98882A46572}</x:author>
    <x:author>tc={3EA03749-A065-47A0-AF19-FA6DA59FE5C7}</x:author>
    <x:author>tc={A1335D48-CA5B-4C9E-82EB-FEBE950D10B3}</x:author>
    <x:author>tc={48C06E8B-DAE5-44DC-9FA7-A21492BA89DC}</x:author>
    <x:author>tc={597BC04F-F55B-4189-8E4C-2F39BC1B0FC4}</x:author>
    <x:author>tc={4F0744B6-718B-408A-BFAE-C6AF55B6AA11}</x:author>
    <x:author>tc={062BB9E5-0E9B-47FA-AF3F-8282455C094D}</x:author>
    <x:author>tc={7BFF9E45-2D2D-4C0B-97E0-551813A7841B}</x:author>
    <x:author>tc={0B5A6931-DCA8-40D6-8070-E0564EFCA778}</x:author>
    <x:author>tc={E08652A9-3F89-4FE8-9881-9CE017E97CB9}</x:author>
    <x:author>tc={9DB8BCCF-523A-4CCF-8E57-F6269849CD4A}</x:author>
    <x:author>tc={562576E5-88E5-489A-9FD7-58A3080E25EF}</x:author>
    <x:author>tc={001A2128-089B-4A03-8845-F59A7EAE6FCB}</x:author>
    <x:author>tc={F5478703-DF2B-448A-BABE-0AD55FE5E8EA}</x:author>
    <x:author>tc={E727355B-AA40-47A0-8D27-F551D8CE495E}</x:author>
    <x:author>tc={16A44174-3D77-4B64-8A48-7D932B1DBB3B}</x:author>
    <x:author>tc={AC38E10B-EC84-4877-9884-BB1801C43F7B}</x:author>
    <x:author>tc={45C9BCB0-9DE0-4A45-8472-E97AB2E1C857}</x:author>
    <x:author>tc={F6D1DAC1-03E0-47CC-8386-744E12BA0909}</x:author>
    <x:author>tc={ABED0B18-6355-4648-818E-D6B719E85E68}</x:author>
    <x:author>tc={3ED240DE-5B98-45E8-829B-059877C497F1}</x:author>
    <x:author>tc={BB0BDB46-A2A7-4FA0-81CE-3F71B61855E3}</x:author>
    <x:author>tc={B6A3328F-666B-4FE8-92EA-7F66116064E8}</x:author>
    <x:author>tc={EE7ECCDE-C2F1-4EFD-B060-68D30D362C0C}</x:author>
    <x:author>tc={9016099D-8092-4E21-B74C-AC901EB0E20E}</x:author>
    <x:author>tc={51BFF451-BD14-4810-8206-25490E5086AB}</x:author>
    <x:author>tc={526FDE59-E81C-4000-AC28-75A28298B2C5}</x:author>
    <x:author>tc={9D2C1A34-40B5-4AD8-935C-6E7840C1A852}</x:author>
    <x:author>tc={011943FD-E893-4803-9A1E-A816D8E2CB0A}</x:author>
    <x:author>tc={0EEECC8A-53EF-4447-AF79-6838EBF4DB19}</x:author>
    <x:author>tc={A6384762-DCC3-4FCC-8618-0DF802B773D1}</x:author>
    <x:author>tc={3AA4990C-A32D-419B-A95F-992C37D56737}</x:author>
    <x:author>tc={D2F5FE5D-7120-47F7-BD39-B258D774B5AB}</x:author>
    <x:author>tc={DB3D8942-1DFF-4347-96FB-F70DD5208F11}</x:author>
    <x:author>tc={52B637E8-9112-435A-9290-2DB021EFAB3C}</x:author>
    <x:author>tc={62ADBB9C-B0B9-4FB7-B425-6CAF289933C9}</x:author>
    <x:author>tc={9CC1252B-A381-452F-89D0-54E044F70998}</x:author>
    <x:author>tc={9DA8284E-51A2-4AC5-897C-B3A504D8CA5B}</x:author>
    <x:author>tc={0FC4F6A5-5C25-4C18-9B9D-B583F76FAACE}</x:author>
    <x:author>tc={713E9175-2793-4764-96A9-02E01C518539}</x:author>
    <x:author>tc={EDAD2FFF-379A-474F-80FA-2C0C2B578FF4}</x:author>
    <x:author>tc={971B44B4-7C4B-4EE3-9409-C7CE6A48B998}</x:author>
    <x:author>tc={05D60742-6EE2-49A4-B59C-95631FDB065F}</x:author>
    <x:author>tc={9A2BBF38-B3AC-40F5-BFC7-A0605B11C490}</x:author>
    <x:author>tc={CCB95450-BCBA-479F-B434-7B3FCC1ABE0A}</x:author>
    <x:author>tc={24F74557-D1A2-4D94-95A2-6B5DB05D81F2}</x:author>
    <x:author>tc={D6F0C483-63C7-4ED9-B504-BA803F365584}</x:author>
    <x:author>tc={C791C768-FCA4-48F8-AC8F-3473C52FA28B}</x:author>
    <x:author>tc={08626F48-86FE-4CA4-AF28-9758A6BDA462}</x:author>
    <x:author>tc={5876F18C-8490-4D51-9EEA-0346673AE8D7}</x:author>
    <x:author>tc={77497393-6852-4F45-BBB1-06DE03FC7340}</x:author>
    <x:author>tc={84C408AB-AE96-4FB5-AAC5-53ECCAC325A8}</x:author>
    <x:author>tc={F10EAD3B-C4C5-43A2-A856-DBD77839C049}</x:author>
    <x:author>tc={CBB64931-6A54-454A-8B3A-6F7C436C3D12}</x:author>
    <x:author>tc={85DF0AB5-DE15-4814-B8AA-71407BE135CE}</x:author>
    <x:author>tc={DBC8702A-6CD6-4F13-9CA3-E96B112AFA28}</x:author>
    <x:author>tc={A65E1BF1-E782-4B0A-962C-C3C95B7AC3C4}</x:author>
    <x:author>tc={F947422B-F3DA-4419-8D26-38D34E6E9713}</x:author>
    <x:author>tc={6C49CDA4-BDC0-4E3D-872F-DAE617A7E050}</x:author>
    <x:author>tc={D12704C0-8CCD-44E1-818C-72EF4A74B0CD}</x:author>
    <x:author>tc={94B690C5-4187-40E4-81F7-7E90C8A7836A}</x:author>
    <x:author>tc={BFDB848F-C900-48AB-A7BE-E1687086BC70}</x:author>
    <x:author>tc={54C97759-123B-492E-AD25-A55AB5ADFF9E}</x:author>
    <x:author>tc={0A490609-C1BB-4726-B53A-0D158070BA0D}</x:author>
    <x:author>tc={67216E15-F70D-488A-8F65-0C72C01A72BF}</x:author>
    <x:author>tc={E40D2899-B667-4EDC-8F91-E3AF4588D5FE}</x:author>
    <x:author>tc={2359C962-8FED-43DB-B52D-2F0641901079}</x:author>
    <x:author>tc={7A05562F-52C0-4B83-87FC-E852BCF58D94}</x:author>
    <x:author>tc={0597D27F-56EF-4E90-9644-12FCE63A7C42}</x:author>
    <x:author>tc={DEDEF48C-3A2D-4F43-90FC-2244D37F557C}</x:author>
    <x:author>tc={81C0164A-B6A4-41AE-AFA8-CA66F42002B3}</x:author>
    <x:author>tc={F552E563-032C-4DF0-BEBC-0D5CFD496325}</x:author>
    <x:author>tc={329C184B-CE14-4747-AF7F-E14D2DEF88DA}</x:author>
  </x:authors>
  <x:commentList>
    <x:comment ref="B5" authorId="0">
      <x:text>
        <x:r>
          <x:t>[Threaded comment]
Your version of Excel allows you to read this threaded comment; however, any edits to it will get removed if the file is opened in a newer version of Excel. Learn more: https://go.microsoft.com/fwlink/?linkid=870924
Comment:
    Fictional editable planning assumption. Replace with your own evidence.</x:t>
        </x:r>
      </x:text>
    </x:comment>
    <x:comment ref="B6" authorId="1">
      <x:text>
        <x:r>
          <x:t>[Threaded comment]
Your version of Excel allows you to read this threaded comment; however, any edits to it will get removed if the file is opened in a newer version of Excel. Learn more: https://go.microsoft.com/fwlink/?linkid=870924
Comment:
    Fictional editable planning assumption. Replace with your own evidence.</x:t>
        </x:r>
      </x:text>
    </x:comment>
    <x:comment ref="B7" authorId="2">
      <x:text>
        <x:r>
          <x:t>[Threaded comment]
Your version of Excel allows you to read this threaded comment; however, any edits to it will get removed if the file is opened in a newer version of Excel. Learn more: https://go.microsoft.com/fwlink/?linkid=870924
Comment:
    Fictional editable planning assumption. Replace with your own evidence.</x:t>
        </x:r>
      </x:text>
    </x:comment>
    <x:comment ref="B8" authorId="3">
      <x:text>
        <x:r>
          <x:t>[Threaded comment]
Your version of Excel allows you to read this threaded comment; however, any edits to it will get removed if the file is opened in a newer version of Excel. Learn more: https://go.microsoft.com/fwlink/?linkid=870924
Comment:
    Fictional editable planning assumption. Replace with your own evidence.</x:t>
        </x:r>
      </x:text>
    </x:comment>
    <x:comment ref="B9" authorId="4">
      <x:text>
        <x:r>
          <x:t>[Threaded comment]
Your version of Excel allows you to read this threaded comment; however, any edits to it will get removed if the file is opened in a newer version of Excel. Learn more: https://go.microsoft.com/fwlink/?linkid=870924
Comment:
    Fictional editable planning assumption. Replace with your own evidence.</x:t>
        </x:r>
      </x:text>
    </x:comment>
    <x:comment ref="B13" authorId="5">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B14" authorId="6">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B15" authorId="7">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B16" authorId="8">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B17" authorId="9">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B18" authorId="10">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B19" authorId="11">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B20" authorId="12">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C13" authorId="13">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C14" authorId="14">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C15" authorId="15">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C16" authorId="16">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C17" authorId="17">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C18" authorId="18">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C19" authorId="19">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C20" authorId="20">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D13" authorId="21">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D14" authorId="22">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D15" authorId="23">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D16" authorId="24">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D17" authorId="25">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D18" authorId="26">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D19" authorId="27">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D20" authorId="28">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E13" authorId="29">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E14" authorId="30">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E15" authorId="31">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E16" authorId="32">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E17" authorId="33">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E18" authorId="34">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E19" authorId="35">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E20" authorId="36">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F13" authorId="37">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F14" authorId="38">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F15" authorId="39">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F16" authorId="40">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F17" authorId="41">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F18" authorId="42">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F19" authorId="43">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F20" authorId="44">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G13" authorId="45">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G14" authorId="46">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G15" authorId="47">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G16" authorId="48">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G17" authorId="49">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G18" authorId="50">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G19" authorId="51">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G20" authorId="52">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H13" authorId="53">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H14" authorId="54">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H15" authorId="55">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H16" authorId="56">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H17" authorId="57">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H18" authorId="58">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H19" authorId="59">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H20" authorId="60">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I13" authorId="61">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I14" authorId="62">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I15" authorId="63">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I16" authorId="64">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I17" authorId="65">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I18" authorId="66">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I19" authorId="67">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I20" authorId="68">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J13" authorId="69">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J14" authorId="70">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J15" authorId="71">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J16" authorId="72">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J17" authorId="73">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J18" authorId="74">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J19" authorId="75">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J20" authorId="76">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K13" authorId="77">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K14" authorId="78">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K15" authorId="79">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K16" authorId="80">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K17" authorId="81">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K18" authorId="82">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K19" authorId="83">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K20" authorId="84">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L13" authorId="85">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L14" authorId="86">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L15" authorId="87">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L16" authorId="88">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L17" authorId="89">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L18" authorId="90">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L19" authorId="91">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L20" authorId="92">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M13" authorId="93">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M14" authorId="94">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M15" authorId="95">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M16" authorId="96">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M17" authorId="97">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M18" authorId="98">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M19" authorId="99">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 ref="M20" authorId="100">
      <x:text>
        <x:r>
          <x:t>[Threaded comment]
Your version of Excel allows you to read this threaded comment; however, any edits to it will get removed if the file is opened in a newer version of Excel. Learn more: https://go.microsoft.com/fwlink/?linkid=870924
Comment:
    Illustrative cash amount, GBP. Replace with your forecast, including VAT if applicable.</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quot;£&quot;#,##0;[Red](&quot;£&quot;#,##0);&quot;–&quot;"/>
    <x:numFmt numFmtId="201" formatCode="0"/>
    <x:numFmt numFmtId="202" formatCode="mmm yyyy"/>
    <x:numFmt numFmtId="203" formatCode="&quot;£&quot;#,##0.00;[Red](&quot;£&quot;#,##0.00);&quot;–&quot;"/>
  </x:numFmts>
  <x:fonts count="12">
    <x:font>
      <x:sz val="11"/>
      <x:name val="Carlito"/>
    </x:font>
    <x:font>
      <x:sz val="11"/>
      <x:color rgb="FF203447"/>
      <x:name val="Aptos"/>
    </x:font>
    <x:font>
      <x:b/>
      <x:sz val="19"/>
      <x:color rgb="FFFFFFFF"/>
      <x:name val="Aptos"/>
    </x:font>
    <x:font>
      <x:sz val="10"/>
      <x:color rgb="FF596773"/>
      <x:name val="Aptos"/>
    </x:font>
    <x:font>
      <x:b/>
      <x:sz val="11"/>
      <x:color rgb="FFFFFFFF"/>
      <x:name val="Aptos"/>
    </x:font>
    <x:font>
      <x:sz val="11"/>
      <x:color rgb="FF008000"/>
      <x:name val="Aptos"/>
    </x:font>
    <x:font>
      <x:b/>
      <x:sz val="11"/>
      <x:color rgb="FF203447"/>
      <x:name val="Aptos"/>
    </x:font>
    <x:font>
      <x:b/>
      <x:sz val="11"/>
      <x:color rgb="FF008000"/>
      <x:name val="Aptos"/>
    </x:font>
    <x:font>
      <x:sz val="11"/>
      <x:color rgb="FF0000FF"/>
      <x:name val="Aptos"/>
    </x:font>
    <x:font>
      <x:sz val="11"/>
      <x:color rgb="FF000000"/>
      <x:name val="Aptos"/>
    </x:font>
    <x:font>
      <x:b/>
      <x:sz val="11"/>
      <x:color rgb="FF000000"/>
      <x:name val="Aptos"/>
    </x:font>
    <x:font>
      <x:sz val="11"/>
      <x:color rgb="FF175529"/>
      <x:name val="Aptos"/>
    </x:font>
  </x:fonts>
  <x:fills count="9">
    <x:fill>
      <x:patternFill patternType="none"/>
    </x:fill>
    <x:fill>
      <x:patternFill patternType="gray125"/>
    </x:fill>
    <x:fill>
      <x:patternFill patternType="solid">
        <x:fgColor rgb="FF102C46"/>
      </x:patternFill>
    </x:fill>
    <x:fill>
      <x:patternFill patternType="solid">
        <x:fgColor rgb="FFE9EDEA"/>
      </x:patternFill>
    </x:fill>
    <x:fill>
      <x:patternFill patternType="solid">
        <x:fgColor rgb="FFFFF8DB"/>
      </x:patternFill>
    </x:fill>
    <x:fill>
      <x:patternFill patternType="solid">
        <x:fgColor rgb="FF14324B"/>
      </x:patternFill>
    </x:fill>
    <x:fill>
      <x:patternFill patternType="solid">
        <x:fgColor rgb="FFE8ECE9"/>
      </x:patternFill>
    </x:fill>
    <x:fill>
      <x:patternFill patternType="solid">
        <x:fgColor rgb="FFFFF5D6"/>
      </x:patternFill>
    </x:fill>
    <x:fill>
      <x:patternFill patternType="solid">
        <x:fgColor rgb="FFE1EFE3"/>
      </x:patternFill>
    </x:fill>
  </x:fills>
  <x:borders count="10">
    <x:border/>
    <x:border>
      <x:top style="thin">
        <x:color rgb="FFB88A44"/>
      </x:top>
    </x:border>
    <x:border>
      <x:left style="thin">
        <x:color rgb="FFC8D0D4"/>
      </x:left>
      <x:top style="thin">
        <x:color rgb="FFC8D0D4"/>
      </x:top>
    </x:border>
    <x:border>
      <x:top style="thin">
        <x:color rgb="FFC8D0D4"/>
      </x:top>
    </x:border>
    <x:border>
      <x:right style="thin">
        <x:color rgb="FFC8D0D4"/>
      </x:right>
      <x:top style="thin">
        <x:color rgb="FFC8D0D4"/>
      </x:top>
    </x:border>
    <x:border>
      <x:left style="thin">
        <x:color rgb="FFC8D0D4"/>
      </x:left>
    </x:border>
    <x:border>
      <x:right style="thin">
        <x:color rgb="FFC8D0D4"/>
      </x:right>
    </x:border>
    <x:border>
      <x:left style="thin">
        <x:color rgb="FFC8D0D4"/>
      </x:left>
      <x:bottom style="thin">
        <x:color rgb="FFC8D0D4"/>
      </x:bottom>
    </x:border>
    <x:border>
      <x:bottom style="thin">
        <x:color rgb="FFC8D0D4"/>
      </x:bottom>
    </x:border>
    <x:border>
      <x:right style="thin">
        <x:color rgb="FFC8D0D4"/>
      </x:right>
      <x:bottom style="thin">
        <x:color rgb="FFC8D0D4"/>
      </x:bottom>
    </x:border>
  </x:borders>
  <x:cellStyleXfs count="1">
    <x:xf numFmtId="0" fontId="0" fillId="0" borderId="0"/>
  </x:cellStyleXfs>
  <x:cellXfs count="65">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3" fillId="0" borderId="0" xfId="0" applyNumberFormat="1" applyFont="1" applyFill="1" applyBorder="1"/>
    <x:xf numFmtId="0" fontId="3" fillId="0" borderId="0" xfId="0" applyNumberFormat="1" applyFont="1" applyFill="1" applyBorder="1" applyAlignment="1">
      <x:alignment wrapText="1"/>
    </x:xf>
    <x:xf numFmtId="0" fontId="4" fillId="2" borderId="0" xfId="0" applyNumberFormat="1" applyFont="1" applyFill="1" applyBorder="1"/>
    <x:xf numFmtId="0" fontId="5" fillId="0" borderId="0" xfId="0" applyNumberFormat="1" applyFont="1" applyFill="1" applyBorder="1"/>
    <x:xf numFmtId="200" fontId="5" fillId="0" borderId="0" xfId="0" applyNumberFormat="1" applyFont="1" applyFill="1" applyBorder="1"/>
    <x:xf numFmtId="0" fontId="1" fillId="3" borderId="0" xfId="0" applyNumberFormat="1" applyFont="1" applyFill="1" applyBorder="1"/>
    <x:xf numFmtId="200" fontId="5" fillId="3" borderId="0" xfId="0" applyNumberFormat="1" applyFont="1" applyFill="1" applyBorder="1"/>
    <x:xf numFmtId="0" fontId="6" fillId="3" borderId="0" xfId="0" applyNumberFormat="1" applyFont="1" applyFill="1" applyBorder="1"/>
    <x:xf numFmtId="200" fontId="7" fillId="3" borderId="0" xfId="0" applyNumberFormat="1" applyFont="1" applyFill="1" applyBorder="1"/>
    <x:xf numFmtId="0" fontId="6" fillId="3" borderId="1" xfId="0" applyNumberFormat="1" applyFont="1" applyFill="1" applyBorder="1"/>
    <x:xf numFmtId="200" fontId="7" fillId="3" borderId="1" xfId="0" applyNumberFormat="1" applyFont="1" applyFill="1" applyBorder="1"/>
    <x:xf numFmtId="200" fontId="1" fillId="0" borderId="0" xfId="0" applyNumberFormat="1" applyFont="1" applyFill="1" applyBorder="1"/>
    <x:xf numFmtId="200" fontId="1" fillId="4" borderId="0" xfId="0" applyNumberFormat="1" applyFont="1" applyFill="1" applyBorder="1"/>
    <x:xf numFmtId="200" fontId="8" fillId="4" borderId="0" xfId="0" applyNumberFormat="1" applyFont="1" applyFill="1" applyBorder="1"/>
    <x:xf numFmtId="201" fontId="1" fillId="0" borderId="0" xfId="0" applyNumberFormat="1" applyFont="1" applyFill="1" applyBorder="1"/>
    <x:xf numFmtId="201" fontId="1" fillId="4" borderId="0" xfId="0" applyNumberFormat="1" applyFont="1" applyFill="1" applyBorder="1"/>
    <x:xf numFmtId="201" fontId="8" fillId="4" borderId="0" xfId="0" applyNumberFormat="1" applyFont="1" applyFill="1" applyBorder="1"/>
    <x:xf numFmtId="202" fontId="1" fillId="0" borderId="0" xfId="0" applyNumberFormat="1" applyFont="1" applyFill="1" applyBorder="1"/>
    <x:xf numFmtId="202" fontId="5" fillId="0" borderId="0" xfId="0" applyNumberFormat="1" applyFont="1" applyFill="1" applyBorder="1"/>
    <x:xf numFmtId="0" fontId="9" fillId="0" borderId="0" xfId="0" applyNumberFormat="1" applyFont="1" applyFill="1" applyBorder="1"/>
    <x:xf numFmtId="200" fontId="9" fillId="0" borderId="0" xfId="0" applyNumberFormat="1" applyFont="1" applyFill="1" applyBorder="1"/>
    <x:xf numFmtId="200" fontId="9" fillId="3" borderId="0" xfId="0" applyNumberFormat="1" applyFont="1" applyFill="1" applyBorder="1"/>
    <x:xf numFmtId="200" fontId="10" fillId="3" borderId="0" xfId="0" applyNumberFormat="1" applyFont="1" applyFill="1" applyBorder="1"/>
    <x:xf numFmtId="200" fontId="10" fillId="3" borderId="1" xfId="0" applyNumberFormat="1" applyFont="1" applyFill="1" applyBorder="1"/>
    <x:xf numFmtId="0" fontId="1" fillId="0" borderId="0" xfId="0" applyNumberFormat="1" applyFont="1" applyFill="1" applyBorder="1" applyAlignment="1">
      <x:alignment wrapText="1"/>
    </x:xf>
    <x:xf numFmtId="203" fontId="1" fillId="0" borderId="0" xfId="0" applyNumberFormat="1" applyFont="1" applyFill="1" applyBorder="1"/>
    <x:xf numFmtId="0" fontId="1" fillId="5" borderId="0" xfId="0" applyNumberFormat="1" applyFont="1" applyFill="1" applyBorder="1"/>
    <x:xf numFmtId="0" fontId="4" fillId="5" borderId="0" xfId="0" applyNumberFormat="1" applyFont="1" applyFill="1" applyBorder="1"/>
    <x:xf numFmtId="0" fontId="1" fillId="6" borderId="0" xfId="0" applyNumberFormat="1" applyFont="1" applyFill="1" applyBorder="1"/>
    <x:xf numFmtId="0" fontId="6" fillId="6" borderId="0" xfId="0" applyNumberFormat="1" applyFont="1" applyFill="1" applyBorder="1"/>
    <x:xf numFmtId="0" fontId="6" fillId="6" borderId="0" xfId="0" applyNumberFormat="1" applyFont="1" applyFill="1" applyBorder="1" applyAlignment="1">
      <x:alignment horizontal="center"/>
    </x:xf>
    <x:xf numFmtId="0" fontId="6" fillId="6" borderId="0" xfId="0" applyNumberFormat="1" applyFont="1" applyFill="1" applyBorder="1" applyAlignment="1">
      <x:alignment horizontal="center" vertical="center"/>
    </x:xf>
    <x:xf numFmtId="0" fontId="1" fillId="7" borderId="0" xfId="0" applyNumberFormat="1" applyFont="1" applyFill="1" applyBorder="1"/>
    <x:xf numFmtId="0" fontId="8" fillId="7" borderId="0" xfId="0" applyNumberFormat="1" applyFont="1" applyFill="1" applyBorder="1"/>
    <x:xf numFmtId="200" fontId="8" fillId="7" borderId="0" xfId="0" applyNumberFormat="1" applyFont="1" applyFill="1" applyBorder="1"/>
    <x:xf numFmtId="201" fontId="8" fillId="7" borderId="0" xfId="0" applyNumberFormat="1" applyFont="1" applyFill="1" applyBorder="1"/>
    <x:xf numFmtId="201" fontId="9" fillId="0" borderId="0" xfId="0" applyNumberFormat="1" applyFont="1" applyFill="1" applyBorder="1"/>
    <x:xf numFmtId="0" fontId="4" fillId="5" borderId="0" xfId="0" applyNumberFormat="1" applyFont="1" applyFill="1" applyBorder="1" applyAlignment="1">
      <x:alignment vertical="center"/>
    </x:xf>
    <x:xf numFmtId="0" fontId="1" fillId="0" borderId="0" xfId="0" applyNumberFormat="1" applyFont="1" applyFill="1" applyBorder="1" applyAlignment="1">
      <x:alignment vertical="center"/>
    </x:xf>
    <x:xf numFmtId="200" fontId="8" fillId="7" borderId="0" xfId="0" applyNumberFormat="1" applyFont="1" applyFill="1" applyBorder="1" applyAlignment="1">
      <x:alignment vertical="center"/>
    </x:xf>
    <x:xf numFmtId="201" fontId="8" fillId="7" borderId="0" xfId="0" applyNumberFormat="1" applyFont="1" applyFill="1" applyBorder="1" applyAlignment="1">
      <x:alignment vertical="center"/>
    </x:xf>
    <x:xf numFmtId="201" fontId="9" fillId="0" borderId="0" xfId="0" applyNumberFormat="1" applyFont="1" applyFill="1" applyBorder="1" applyAlignment="1">
      <x:alignment vertical="center"/>
    </x:xf>
    <x:xf numFmtId="200" fontId="9" fillId="0" borderId="0" xfId="0" applyNumberFormat="1" applyFont="1" applyFill="1" applyBorder="1" applyAlignment="1">
      <x:alignment vertical="center"/>
    </x:xf>
    <x:xf numFmtId="0" fontId="4" fillId="5" borderId="2" xfId="0" applyNumberFormat="1" applyFont="1" applyFill="1" applyBorder="1" applyAlignment="1">
      <x:alignment vertical="center"/>
    </x:xf>
    <x:xf numFmtId="0" fontId="4" fillId="5" borderId="3" xfId="0" applyNumberFormat="1" applyFont="1" applyFill="1" applyBorder="1" applyAlignment="1">
      <x:alignment vertical="center"/>
    </x:xf>
    <x:xf numFmtId="0" fontId="4" fillId="5" borderId="4" xfId="0" applyNumberFormat="1" applyFont="1" applyFill="1" applyBorder="1" applyAlignment="1">
      <x:alignment vertical="center"/>
    </x:xf>
    <x:xf numFmtId="0" fontId="6" fillId="6" borderId="5" xfId="0" applyNumberFormat="1" applyFont="1" applyFill="1" applyBorder="1" applyAlignment="1">
      <x:alignment horizontal="center" vertical="center"/>
    </x:xf>
    <x:xf numFmtId="0" fontId="6" fillId="6" xfId="0" applyNumberFormat="1" applyFont="1" applyFill="1" applyBorder="0" applyAlignment="1">
      <x:alignment horizontal="center" vertical="center"/>
    </x:xf>
    <x:xf numFmtId="0" fontId="6" fillId="6" borderId="6" xfId="0" applyNumberFormat="1" applyFont="1" applyFill="1" applyBorder="1" applyAlignment="1">
      <x:alignment horizontal="center" vertical="center"/>
    </x:xf>
    <x:xf numFmtId="0" fontId="1" fillId="0" borderId="5" xfId="0" applyNumberFormat="1" applyFont="1" applyFill="1" applyBorder="1" applyAlignment="1">
      <x:alignment vertical="center"/>
    </x:xf>
    <x:xf numFmtId="200" fontId="8" fillId="7" xfId="0" applyNumberFormat="1" applyFont="1" applyFill="1" applyBorder="0" applyAlignment="1">
      <x:alignment vertical="center"/>
    </x:xf>
    <x:xf numFmtId="201" fontId="8" fillId="7" xfId="0" applyNumberFormat="1" applyFont="1" applyFill="1" applyBorder="0" applyAlignment="1">
      <x:alignment vertical="center"/>
    </x:xf>
    <x:xf numFmtId="201" fontId="9" fillId="0" xfId="0" applyNumberFormat="1" applyFont="1" applyFill="1" applyBorder="0" applyAlignment="1">
      <x:alignment vertical="center"/>
    </x:xf>
    <x:xf numFmtId="200" fontId="9" fillId="0" borderId="6" xfId="0" applyNumberFormat="1" applyFont="1" applyFill="1" applyBorder="1" applyAlignment="1">
      <x:alignment vertical="center"/>
    </x:xf>
    <x:xf numFmtId="0" fontId="1" fillId="0" borderId="7" xfId="0" applyNumberFormat="1" applyFont="1" applyFill="1" applyBorder="1" applyAlignment="1">
      <x:alignment vertical="center"/>
    </x:xf>
    <x:xf numFmtId="200" fontId="8" fillId="7" borderId="8" xfId="0" applyNumberFormat="1" applyFont="1" applyFill="1" applyBorder="1" applyAlignment="1">
      <x:alignment vertical="center"/>
    </x:xf>
    <x:xf numFmtId="201" fontId="8" fillId="7" borderId="8" xfId="0" applyNumberFormat="1" applyFont="1" applyFill="1" applyBorder="1" applyAlignment="1">
      <x:alignment vertical="center"/>
    </x:xf>
    <x:xf numFmtId="201" fontId="9" fillId="0" borderId="8" xfId="0" applyNumberFormat="1" applyFont="1" applyFill="1" applyBorder="1" applyAlignment="1">
      <x:alignment vertical="center"/>
    </x:xf>
    <x:xf numFmtId="200" fontId="9" fillId="0" borderId="9" xfId="0" applyNumberFormat="1" applyFont="1" applyFill="1" applyBorder="1" applyAlignment="1">
      <x:alignment vertical="center"/>
    </x:xf>
    <x:xf numFmtId="0" fontId="1" fillId="8" borderId="0" xfId="0" applyNumberFormat="1" applyFont="1" applyFill="1" applyBorder="1"/>
    <x:xf numFmtId="0" fontId="11" fillId="8" borderId="0" xfId="0" applyNumberFormat="1" applyFont="1" applyFill="1" applyBorder="1"/>
  </x:cellXfs>
  <x:cellStyles count="1">
    <x:cellStyle name="Normal" xfId="0"/>
  </x:cellStyles>
  <x:dxfs count="5">
    <x:dxf>
      <x:font>
        <x:color rgb="FF175529"/>
      </x:font>
      <x:fill>
        <x:patternFill>
          <x:bgColor rgb="FFE1EFE3"/>
        </x:patternFill>
      </x:fill>
    </x:dxf>
    <x:dxf>
      <x:font>
        <x:color rgb="FF9E2424"/>
      </x:font>
      <x:fill>
        <x:patternFill>
          <x:bgColor rgb="FFFCE2DE"/>
        </x:patternFill>
      </x:fill>
    </x:dxf>
    <x:dxf>
      <x:fill>
        <x:patternFill>
          <x:bgColor rgb="FFFCE2DE"/>
        </x:patternFill>
      </x:fill>
    </x:dxf>
    <x:dxf>
      <x:font>
        <x:color rgb="FF175529"/>
      </x:font>
      <x:fill>
        <x:patternFill>
          <x:bgColor rgb="FFE1EFE3"/>
        </x:patternFill>
      </x:fill>
    </x:dxf>
    <x:dxf>
      <x:font>
        <x:color rgb="FF9E2424"/>
      </x:font>
      <x:fill>
        <x:patternFill>
          <x:bgColor rgb="FFFCE2DE"/>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34643832d5d641c9" /><Relationship Type="http://schemas.openxmlformats.org/officeDocument/2006/relationships/theme" Target="/xl/theme/theme1.xml" Id="R20cc651a57824592" /><Relationship Type="http://schemas.openxmlformats.org/officeDocument/2006/relationships/sharedStrings" Target="/xl/sharedStrings.xml" Id="R57247e5198174375" /><Relationship Type="http://schemas.openxmlformats.org/officeDocument/2006/relationships/worksheet" Target="/xl/worksheets/sheet1.xml" Id="Rd341ba3343234ad8" /><Relationship Type="http://schemas.openxmlformats.org/officeDocument/2006/relationships/worksheet" Target="/xl/worksheets/sheet2.xml" Id="Rf3e354d129734b54" /><Relationship Type="http://schemas.openxmlformats.org/officeDocument/2006/relationships/worksheet" Target="/xl/worksheets/sheet3.xml" Id="R71ed9fc31f124579" /><Relationship Type="http://schemas.openxmlformats.org/officeDocument/2006/relationships/worksheet" Target="/xl/worksheets/sheet4.xml" Id="R3ce1a435a06c47e9" /><Relationship Type="http://schemas.microsoft.com/office/2017/10/relationships/person" Target="/xl/persons/person.xml" Id="R4591556088704d54" /></Relationships>
</file>

<file path=xl/drawings/_rels/drawing1.xml.rels>&#65279;<?xml version="1.0" encoding="utf-8"?><Relationships xmlns="http://schemas.openxmlformats.org/package/2006/relationships"><Relationship Type="http://schemas.openxmlformats.org/officeDocument/2006/relationships/chart" Target="/xl/drawings/charts/chart1.xml" Id="R7cc44a787f9043e3"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Month-end cash versus buffer (£)</a:t>
            </a:r>
          </a:p>
        </c:rich>
      </c:tx>
      <c:overlay val="0"/>
    </c:title>
    <c:plotArea>
      <c:lineChart>
        <c:grouping val="standard"/>
        <c:varyColors val="0"/>
        <c:ser>
          <c:idx val="0"/>
          <c:order val="0"/>
          <c:tx>
            <c:v>Closing cash</c:v>
          </c:tx>
          <c:marker>
            <c:symbol val="none"/>
          </c:marker>
          <c:cat>
            <c:strRef>
              <c:f>'Start'!$A$30:$A$41</c:f>
              <c:strCache>
                <c:ptCount val="0"/>
              </c:strCache>
            </c:strRef>
          </c:cat>
          <c:val>
            <c:numRef>
              <c:f>'Start'!$B$30:$B$41</c:f>
              <c:numCache>
                <c:formatCode>£#,##0</c:formatCode>
                <c:ptCount val="0"/>
              </c:numCache>
            </c:numRef>
          </c:val>
          <c:smooth val="0"/>
        </c:ser>
        <c:ser>
          <c:idx val="1"/>
          <c:order val="1"/>
          <c:tx>
            <c:v>Minimum buffer</c:v>
          </c:tx>
          <c:marker>
            <c:symbol val="none"/>
          </c:marker>
          <c:cat>
            <c:strRef>
              <c:f>'Start'!$A$30:$A$41</c:f>
              <c:strCache>
                <c:ptCount val="0"/>
              </c:strCache>
            </c:strRef>
          </c:cat>
          <c:val>
            <c:numRef>
              <c:f>'Start'!$C$30:$C$41</c:f>
              <c:numCache>
                <c:formatCode>£#,##0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28</xdr:row>
      <xdr:rowOff>0</xdr:rowOff>
    </xdr:from>
    <xdr:to>
      <xdr:col>8</xdr:col>
      <xdr:colOff>0</xdr:colOff>
      <xdr:row>43</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7cc44a787f9043e3"/>
        </a:graphicData>
      </a:graphic>
    </xdr:graphicFrame>
    <xdr:clientData/>
  </xdr:twoCellAnchor>
</xdr:wsDr>
</file>

<file path=xl/persons/person.xml><?xml version="1.0" encoding="utf-8"?>
<xltc:personList xmlns:xltc="http://schemas.microsoft.com/office/spreadsheetml/2018/threadedcomments">
  <xltc:person displayName="Khuram Barvi" id="{3503A8F0-E1F7-4B9F-AA83-34C409003477}"/>
</xltc:personList>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threadedcomments/threadedcomment.xml><?xml version="1.0" encoding="utf-8"?>
<xltc:ThreadedComments xmlns:xltc="http://schemas.microsoft.com/office/spreadsheetml/2018/threadedcomments">
  <xltc:threadedComment ref="B5" dT="2026-09-06T10:03:36.725" personId="{3503A8F0-E1F7-4B9F-AA83-34C409003477}" id="{1BC7193C-D2E0-4D21-AA0F-965944D44D93}">
    <xltc:text>Fictional editable planning assumption. Replace with your own evidence.</xltc:text>
  </xltc:threadedComment>
  <xltc:threadedComment ref="B6" dT="2026-09-06T10:03:36.728" personId="{3503A8F0-E1F7-4B9F-AA83-34C409003477}" id="{893C6BAA-3D7B-4829-932A-CF65A9F523A0}">
    <xltc:text>Fictional editable planning assumption. Replace with your own evidence.</xltc:text>
  </xltc:threadedComment>
  <xltc:threadedComment ref="B7" dT="2026-09-06T10:03:36.729" personId="{3503A8F0-E1F7-4B9F-AA83-34C409003477}" id="{C19770E6-EDB4-48F2-A052-7949F7355BF6}">
    <xltc:text>Fictional editable planning assumption. Replace with your own evidence.</xltc:text>
  </xltc:threadedComment>
  <xltc:threadedComment ref="B8" dT="2026-09-06T10:03:36.73" personId="{3503A8F0-E1F7-4B9F-AA83-34C409003477}" id="{769CD23A-D2F6-43E6-AD59-19EBBB596442}">
    <xltc:text>Fictional editable planning assumption. Replace with your own evidence.</xltc:text>
  </xltc:threadedComment>
  <xltc:threadedComment ref="B9" dT="2026-09-06T10:03:36.73" personId="{3503A8F0-E1F7-4B9F-AA83-34C409003477}" id="{6DEF7754-E2F9-4287-9263-1A6CE9E95262}">
    <xltc:text>Fictional editable planning assumption. Replace with your own evidence.</xltc:text>
  </xltc:threadedComment>
  <xltc:threadedComment ref="B13" dT="2026-09-06T10:03:36.735" personId="{3503A8F0-E1F7-4B9F-AA83-34C409003477}" id="{6D5A88E1-316F-4657-ACD8-3AD8CD5A45CD}">
    <xltc:text>Illustrative cash amount, GBP. Replace with your forecast, including VAT if applicable.</xltc:text>
  </xltc:threadedComment>
  <xltc:threadedComment ref="B14" dT="2026-09-06T10:03:36.735" personId="{3503A8F0-E1F7-4B9F-AA83-34C409003477}" id="{94DB22F9-F0E3-420D-9E2D-C56F6A4D94D3}">
    <xltc:text>Illustrative cash amount, GBP. Replace with your forecast, including VAT if applicable.</xltc:text>
  </xltc:threadedComment>
  <xltc:threadedComment ref="B15" dT="2026-09-06T10:03:36.736" personId="{3503A8F0-E1F7-4B9F-AA83-34C409003477}" id="{AF10DD98-1EE2-4D7C-8B7E-ED49135433AF}">
    <xltc:text>Illustrative cash amount, GBP. Replace with your forecast, including VAT if applicable.</xltc:text>
  </xltc:threadedComment>
  <xltc:threadedComment ref="B16" dT="2026-09-06T10:03:36.737" personId="{3503A8F0-E1F7-4B9F-AA83-34C409003477}" id="{02AD58D5-ABC9-48F2-B968-EC9AD9085F7D}">
    <xltc:text>Illustrative cash amount, GBP. Replace with your forecast, including VAT if applicable.</xltc:text>
  </xltc:threadedComment>
  <xltc:threadedComment ref="B17" dT="2026-09-06T10:03:36.738" personId="{3503A8F0-E1F7-4B9F-AA83-34C409003477}" id="{A8977FD7-E800-44C6-A715-9A9C0F53B012}">
    <xltc:text>Illustrative cash amount, GBP. Replace with your forecast, including VAT if applicable.</xltc:text>
  </xltc:threadedComment>
  <xltc:threadedComment ref="B18" dT="2026-09-06T10:03:36.739" personId="{3503A8F0-E1F7-4B9F-AA83-34C409003477}" id="{05BE3F93-D80B-4B8E-9748-80BC85959896}">
    <xltc:text>Illustrative cash amount, GBP. Replace with your forecast, including VAT if applicable.</xltc:text>
  </xltc:threadedComment>
  <xltc:threadedComment ref="B19" dT="2026-09-06T10:03:36.739" personId="{3503A8F0-E1F7-4B9F-AA83-34C409003477}" id="{507923E1-562F-4618-99A0-4B4AAB8AFDA2}">
    <xltc:text>Illustrative cash amount, GBP. Replace with your forecast, including VAT if applicable.</xltc:text>
  </xltc:threadedComment>
  <xltc:threadedComment ref="B20" dT="2026-09-06T10:03:36.74" personId="{3503A8F0-E1F7-4B9F-AA83-34C409003477}" id="{C52AC88A-E8A4-4BFD-84C8-3497CC03E68E}">
    <xltc:text>Illustrative cash amount, GBP. Replace with your forecast, including VAT if applicable.</xltc:text>
  </xltc:threadedComment>
  <xltc:threadedComment ref="C13" dT="2026-09-06T10:03:36.741" personId="{3503A8F0-E1F7-4B9F-AA83-34C409003477}" id="{6F2DEE5A-7128-40DD-BCD6-D2C49406F95C}">
    <xltc:text>Illustrative cash amount, GBP. Replace with your forecast, including VAT if applicable.</xltc:text>
  </xltc:threadedComment>
  <xltc:threadedComment ref="C14" dT="2026-09-06T10:03:36.741" personId="{3503A8F0-E1F7-4B9F-AA83-34C409003477}" id="{00BC3E94-6A2D-4252-B927-A3AC3AE7F4E8}">
    <xltc:text>Illustrative cash amount, GBP. Replace with your forecast, including VAT if applicable.</xltc:text>
  </xltc:threadedComment>
  <xltc:threadedComment ref="C15" dT="2026-09-06T10:03:36.742" personId="{3503A8F0-E1F7-4B9F-AA83-34C409003477}" id="{5405B4FE-9B4B-46D4-947E-ED2CCD0B84C2}">
    <xltc:text>Illustrative cash amount, GBP. Replace with your forecast, including VAT if applicable.</xltc:text>
  </xltc:threadedComment>
  <xltc:threadedComment ref="C16" dT="2026-09-06T10:03:36.743" personId="{3503A8F0-E1F7-4B9F-AA83-34C409003477}" id="{B14BB2C7-663B-4E22-89DC-B433142F0FAB}">
    <xltc:text>Illustrative cash amount, GBP. Replace with your forecast, including VAT if applicable.</xltc:text>
  </xltc:threadedComment>
  <xltc:threadedComment ref="C17" dT="2026-09-06T10:03:36.743" personId="{3503A8F0-E1F7-4B9F-AA83-34C409003477}" id="{812225BB-D2CE-4B4D-8BC2-C8B2D5567F3C}">
    <xltc:text>Illustrative cash amount, GBP. Replace with your forecast, including VAT if applicable.</xltc:text>
  </xltc:threadedComment>
  <xltc:threadedComment ref="C18" dT="2026-09-06T10:03:36.744" personId="{3503A8F0-E1F7-4B9F-AA83-34C409003477}" id="{DFCF8F2C-93CB-4EA5-B6CF-E7538493EEEC}">
    <xltc:text>Illustrative cash amount, GBP. Replace with your forecast, including VAT if applicable.</xltc:text>
  </xltc:threadedComment>
  <xltc:threadedComment ref="C19" dT="2026-09-06T10:03:36.745" personId="{3503A8F0-E1F7-4B9F-AA83-34C409003477}" id="{BC7321B7-23CF-4302-A1DE-8256761F2FFD}">
    <xltc:text>Illustrative cash amount, GBP. Replace with your forecast, including VAT if applicable.</xltc:text>
  </xltc:threadedComment>
  <xltc:threadedComment ref="C20" dT="2026-09-06T10:03:36.745" personId="{3503A8F0-E1F7-4B9F-AA83-34C409003477}" id="{B2BDEEB6-2CA0-4079-A241-8D029F5C7610}">
    <xltc:text>Illustrative cash amount, GBP. Replace with your forecast, including VAT if applicable.</xltc:text>
  </xltc:threadedComment>
  <xltc:threadedComment ref="D13" dT="2026-09-06T10:03:36.746" personId="{3503A8F0-E1F7-4B9F-AA83-34C409003477}" id="{AC910CC2-69FF-42AA-A265-59149AA21119}">
    <xltc:text>Illustrative cash amount, GBP. Replace with your forecast, including VAT if applicable.</xltc:text>
  </xltc:threadedComment>
  <xltc:threadedComment ref="D14" dT="2026-09-06T10:03:36.747" personId="{3503A8F0-E1F7-4B9F-AA83-34C409003477}" id="{7C0B4BB8-C5A0-480F-89BB-3AAF8C5C5195}">
    <xltc:text>Illustrative cash amount, GBP. Replace with your forecast, including VAT if applicable.</xltc:text>
  </xltc:threadedComment>
  <xltc:threadedComment ref="D15" dT="2026-09-06T10:03:36.747" personId="{3503A8F0-E1F7-4B9F-AA83-34C409003477}" id="{CBAA3753-A5D5-4900-B34A-510FA532848F}">
    <xltc:text>Illustrative cash amount, GBP. Replace with your forecast, including VAT if applicable.</xltc:text>
  </xltc:threadedComment>
  <xltc:threadedComment ref="D16" dT="2026-09-06T10:03:36.748" personId="{3503A8F0-E1F7-4B9F-AA83-34C409003477}" id="{5229217E-E36A-4E9B-96CE-621393726B16}">
    <xltc:text>Illustrative cash amount, GBP. Replace with your forecast, including VAT if applicable.</xltc:text>
  </xltc:threadedComment>
  <xltc:threadedComment ref="D17" dT="2026-09-06T10:03:36.748" personId="{3503A8F0-E1F7-4B9F-AA83-34C409003477}" id="{29422C5A-2576-4376-96A7-405CBA301B74}">
    <xltc:text>Illustrative cash amount, GBP. Replace with your forecast, including VAT if applicable.</xltc:text>
  </xltc:threadedComment>
  <xltc:threadedComment ref="D18" dT="2026-09-06T10:03:36.749" personId="{3503A8F0-E1F7-4B9F-AA83-34C409003477}" id="{3B17F49B-2837-46FB-A8A4-A7E6D262E8B4}">
    <xltc:text>Illustrative cash amount, GBP. Replace with your forecast, including VAT if applicable.</xltc:text>
  </xltc:threadedComment>
  <xltc:threadedComment ref="D19" dT="2026-09-06T10:03:36.749" personId="{3503A8F0-E1F7-4B9F-AA83-34C409003477}" id="{EF678804-6209-47F9-B474-4FE7A122053C}">
    <xltc:text>Illustrative cash amount, GBP. Replace with your forecast, including VAT if applicable.</xltc:text>
  </xltc:threadedComment>
  <xltc:threadedComment ref="D20" dT="2026-09-06T10:03:36.75" personId="{3503A8F0-E1F7-4B9F-AA83-34C409003477}" id="{93681A44-DD9C-482F-AAF0-A98882A46572}">
    <xltc:text>Illustrative cash amount, GBP. Replace with your forecast, including VAT if applicable.</xltc:text>
  </xltc:threadedComment>
  <xltc:threadedComment ref="E13" dT="2026-09-06T10:03:36.751" personId="{3503A8F0-E1F7-4B9F-AA83-34C409003477}" id="{3EA03749-A065-47A0-AF19-FA6DA59FE5C7}">
    <xltc:text>Illustrative cash amount, GBP. Replace with your forecast, including VAT if applicable.</xltc:text>
  </xltc:threadedComment>
  <xltc:threadedComment ref="E14" dT="2026-09-06T10:03:36.751" personId="{3503A8F0-E1F7-4B9F-AA83-34C409003477}" id="{A1335D48-CA5B-4C9E-82EB-FEBE950D10B3}">
    <xltc:text>Illustrative cash amount, GBP. Replace with your forecast, including VAT if applicable.</xltc:text>
  </xltc:threadedComment>
  <xltc:threadedComment ref="E15" dT="2026-09-06T10:03:36.752" personId="{3503A8F0-E1F7-4B9F-AA83-34C409003477}" id="{48C06E8B-DAE5-44DC-9FA7-A21492BA89DC}">
    <xltc:text>Illustrative cash amount, GBP. Replace with your forecast, including VAT if applicable.</xltc:text>
  </xltc:threadedComment>
  <xltc:threadedComment ref="E16" dT="2026-09-06T10:03:36.753" personId="{3503A8F0-E1F7-4B9F-AA83-34C409003477}" id="{597BC04F-F55B-4189-8E4C-2F39BC1B0FC4}">
    <xltc:text>Illustrative cash amount, GBP. Replace with your forecast, including VAT if applicable.</xltc:text>
  </xltc:threadedComment>
  <xltc:threadedComment ref="E17" dT="2026-09-06T10:03:36.753" personId="{3503A8F0-E1F7-4B9F-AA83-34C409003477}" id="{4F0744B6-718B-408A-BFAE-C6AF55B6AA11}">
    <xltc:text>Illustrative cash amount, GBP. Replace with your forecast, including VAT if applicable.</xltc:text>
  </xltc:threadedComment>
  <xltc:threadedComment ref="E18" dT="2026-09-06T10:03:36.754" personId="{3503A8F0-E1F7-4B9F-AA83-34C409003477}" id="{062BB9E5-0E9B-47FA-AF3F-8282455C094D}">
    <xltc:text>Illustrative cash amount, GBP. Replace with your forecast, including VAT if applicable.</xltc:text>
  </xltc:threadedComment>
  <xltc:threadedComment ref="E19" dT="2026-09-06T10:03:36.754" personId="{3503A8F0-E1F7-4B9F-AA83-34C409003477}" id="{7BFF9E45-2D2D-4C0B-97E0-551813A7841B}">
    <xltc:text>Illustrative cash amount, GBP. Replace with your forecast, including VAT if applicable.</xltc:text>
  </xltc:threadedComment>
  <xltc:threadedComment ref="E20" dT="2026-09-06T10:03:36.755" personId="{3503A8F0-E1F7-4B9F-AA83-34C409003477}" id="{0B5A6931-DCA8-40D6-8070-E0564EFCA778}">
    <xltc:text>Illustrative cash amount, GBP. Replace with your forecast, including VAT if applicable.</xltc:text>
  </xltc:threadedComment>
  <xltc:threadedComment ref="F13" dT="2026-09-06T10:03:36.756" personId="{3503A8F0-E1F7-4B9F-AA83-34C409003477}" id="{E08652A9-3F89-4FE8-9881-9CE017E97CB9}">
    <xltc:text>Illustrative cash amount, GBP. Replace with your forecast, including VAT if applicable.</xltc:text>
  </xltc:threadedComment>
  <xltc:threadedComment ref="F14" dT="2026-09-06T10:03:36.757" personId="{3503A8F0-E1F7-4B9F-AA83-34C409003477}" id="{9DB8BCCF-523A-4CCF-8E57-F6269849CD4A}">
    <xltc:text>Illustrative cash amount, GBP. Replace with your forecast, including VAT if applicable.</xltc:text>
  </xltc:threadedComment>
  <xltc:threadedComment ref="F15" dT="2026-09-06T10:03:36.757" personId="{3503A8F0-E1F7-4B9F-AA83-34C409003477}" id="{562576E5-88E5-489A-9FD7-58A3080E25EF}">
    <xltc:text>Illustrative cash amount, GBP. Replace with your forecast, including VAT if applicable.</xltc:text>
  </xltc:threadedComment>
  <xltc:threadedComment ref="F16" dT="2026-09-06T10:03:36.758" personId="{3503A8F0-E1F7-4B9F-AA83-34C409003477}" id="{001A2128-089B-4A03-8845-F59A7EAE6FCB}">
    <xltc:text>Illustrative cash amount, GBP. Replace with your forecast, including VAT if applicable.</xltc:text>
  </xltc:threadedComment>
  <xltc:threadedComment ref="F17" dT="2026-09-06T10:03:36.758" personId="{3503A8F0-E1F7-4B9F-AA83-34C409003477}" id="{F5478703-DF2B-448A-BABE-0AD55FE5E8EA}">
    <xltc:text>Illustrative cash amount, GBP. Replace with your forecast, including VAT if applicable.</xltc:text>
  </xltc:threadedComment>
  <xltc:threadedComment ref="F18" dT="2026-09-06T10:03:36.759" personId="{3503A8F0-E1F7-4B9F-AA83-34C409003477}" id="{E727355B-AA40-47A0-8D27-F551D8CE495E}">
    <xltc:text>Illustrative cash amount, GBP. Replace with your forecast, including VAT if applicable.</xltc:text>
  </xltc:threadedComment>
  <xltc:threadedComment ref="F19" dT="2026-09-06T10:03:36.759" personId="{3503A8F0-E1F7-4B9F-AA83-34C409003477}" id="{16A44174-3D77-4B64-8A48-7D932B1DBB3B}">
    <xltc:text>Illustrative cash amount, GBP. Replace with your forecast, including VAT if applicable.</xltc:text>
  </xltc:threadedComment>
  <xltc:threadedComment ref="F20" dT="2026-09-06T10:03:36.76" personId="{3503A8F0-E1F7-4B9F-AA83-34C409003477}" id="{AC38E10B-EC84-4877-9884-BB1801C43F7B}">
    <xltc:text>Illustrative cash amount, GBP. Replace with your forecast, including VAT if applicable.</xltc:text>
  </xltc:threadedComment>
  <xltc:threadedComment ref="G13" dT="2026-09-06T10:03:36.761" personId="{3503A8F0-E1F7-4B9F-AA83-34C409003477}" id="{45C9BCB0-9DE0-4A45-8472-E97AB2E1C857}">
    <xltc:text>Illustrative cash amount, GBP. Replace with your forecast, including VAT if applicable.</xltc:text>
  </xltc:threadedComment>
  <xltc:threadedComment ref="G14" dT="2026-09-06T10:03:36.761" personId="{3503A8F0-E1F7-4B9F-AA83-34C409003477}" id="{F6D1DAC1-03E0-47CC-8386-744E12BA0909}">
    <xltc:text>Illustrative cash amount, GBP. Replace with your forecast, including VAT if applicable.</xltc:text>
  </xltc:threadedComment>
  <xltc:threadedComment ref="G15" dT="2026-09-06T10:03:36.762" personId="{3503A8F0-E1F7-4B9F-AA83-34C409003477}" id="{ABED0B18-6355-4648-818E-D6B719E85E68}">
    <xltc:text>Illustrative cash amount, GBP. Replace with your forecast, including VAT if applicable.</xltc:text>
  </xltc:threadedComment>
  <xltc:threadedComment ref="G16" dT="2026-09-06T10:03:36.763" personId="{3503A8F0-E1F7-4B9F-AA83-34C409003477}" id="{3ED240DE-5B98-45E8-829B-059877C497F1}">
    <xltc:text>Illustrative cash amount, GBP. Replace with your forecast, including VAT if applicable.</xltc:text>
  </xltc:threadedComment>
  <xltc:threadedComment ref="G17" dT="2026-09-06T10:03:36.763" personId="{3503A8F0-E1F7-4B9F-AA83-34C409003477}" id="{BB0BDB46-A2A7-4FA0-81CE-3F71B61855E3}">
    <xltc:text>Illustrative cash amount, GBP. Replace with your forecast, including VAT if applicable.</xltc:text>
  </xltc:threadedComment>
  <xltc:threadedComment ref="G18" dT="2026-09-06T10:03:36.764" personId="{3503A8F0-E1F7-4B9F-AA83-34C409003477}" id="{B6A3328F-666B-4FE8-92EA-7F66116064E8}">
    <xltc:text>Illustrative cash amount, GBP. Replace with your forecast, including VAT if applicable.</xltc:text>
  </xltc:threadedComment>
  <xltc:threadedComment ref="G19" dT="2026-09-06T10:03:36.764" personId="{3503A8F0-E1F7-4B9F-AA83-34C409003477}" id="{EE7ECCDE-C2F1-4EFD-B060-68D30D362C0C}">
    <xltc:text>Illustrative cash amount, GBP. Replace with your forecast, including VAT if applicable.</xltc:text>
  </xltc:threadedComment>
  <xltc:threadedComment ref="G20" dT="2026-09-06T10:03:36.765" personId="{3503A8F0-E1F7-4B9F-AA83-34C409003477}" id="{9016099D-8092-4E21-B74C-AC901EB0E20E}">
    <xltc:text>Illustrative cash amount, GBP. Replace with your forecast, including VAT if applicable.</xltc:text>
  </xltc:threadedComment>
  <xltc:threadedComment ref="H13" dT="2026-09-06T10:03:36.766" personId="{3503A8F0-E1F7-4B9F-AA83-34C409003477}" id="{51BFF451-BD14-4810-8206-25490E5086AB}">
    <xltc:text>Illustrative cash amount, GBP. Replace with your forecast, including VAT if applicable.</xltc:text>
  </xltc:threadedComment>
  <xltc:threadedComment ref="H14" dT="2026-09-06T10:03:36.766" personId="{3503A8F0-E1F7-4B9F-AA83-34C409003477}" id="{526FDE59-E81C-4000-AC28-75A28298B2C5}">
    <xltc:text>Illustrative cash amount, GBP. Replace with your forecast, including VAT if applicable.</xltc:text>
  </xltc:threadedComment>
  <xltc:threadedComment ref="H15" dT="2026-09-06T10:03:36.767" personId="{3503A8F0-E1F7-4B9F-AA83-34C409003477}" id="{9D2C1A34-40B5-4AD8-935C-6E7840C1A852}">
    <xltc:text>Illustrative cash amount, GBP. Replace with your forecast, including VAT if applicable.</xltc:text>
  </xltc:threadedComment>
  <xltc:threadedComment ref="H16" dT="2026-09-06T10:03:36.768" personId="{3503A8F0-E1F7-4B9F-AA83-34C409003477}" id="{011943FD-E893-4803-9A1E-A816D8E2CB0A}">
    <xltc:text>Illustrative cash amount, GBP. Replace with your forecast, including VAT if applicable.</xltc:text>
  </xltc:threadedComment>
  <xltc:threadedComment ref="H17" dT="2026-09-06T10:03:36.768" personId="{3503A8F0-E1F7-4B9F-AA83-34C409003477}" id="{0EEECC8A-53EF-4447-AF79-6838EBF4DB19}">
    <xltc:text>Illustrative cash amount, GBP. Replace with your forecast, including VAT if applicable.</xltc:text>
  </xltc:threadedComment>
  <xltc:threadedComment ref="H18" dT="2026-09-06T10:03:36.769" personId="{3503A8F0-E1F7-4B9F-AA83-34C409003477}" id="{A6384762-DCC3-4FCC-8618-0DF802B773D1}">
    <xltc:text>Illustrative cash amount, GBP. Replace with your forecast, including VAT if applicable.</xltc:text>
  </xltc:threadedComment>
  <xltc:threadedComment ref="H19" dT="2026-09-06T10:03:36.77" personId="{3503A8F0-E1F7-4B9F-AA83-34C409003477}" id="{3AA4990C-A32D-419B-A95F-992C37D56737}">
    <xltc:text>Illustrative cash amount, GBP. Replace with your forecast, including VAT if applicable.</xltc:text>
  </xltc:threadedComment>
  <xltc:threadedComment ref="H20" dT="2026-09-06T10:03:36.77" personId="{3503A8F0-E1F7-4B9F-AA83-34C409003477}" id="{D2F5FE5D-7120-47F7-BD39-B258D774B5AB}">
    <xltc:text>Illustrative cash amount, GBP. Replace with your forecast, including VAT if applicable.</xltc:text>
  </xltc:threadedComment>
  <xltc:threadedComment ref="I13" dT="2026-09-06T10:03:36.771" personId="{3503A8F0-E1F7-4B9F-AA83-34C409003477}" id="{DB3D8942-1DFF-4347-96FB-F70DD5208F11}">
    <xltc:text>Illustrative cash amount, GBP. Replace with your forecast, including VAT if applicable.</xltc:text>
  </xltc:threadedComment>
  <xltc:threadedComment ref="I14" dT="2026-09-06T10:03:36.772" personId="{3503A8F0-E1F7-4B9F-AA83-34C409003477}" id="{52B637E8-9112-435A-9290-2DB021EFAB3C}">
    <xltc:text>Illustrative cash amount, GBP. Replace with your forecast, including VAT if applicable.</xltc:text>
  </xltc:threadedComment>
  <xltc:threadedComment ref="I15" dT="2026-09-06T10:03:36.772" personId="{3503A8F0-E1F7-4B9F-AA83-34C409003477}" id="{62ADBB9C-B0B9-4FB7-B425-6CAF289933C9}">
    <xltc:text>Illustrative cash amount, GBP. Replace with your forecast, including VAT if applicable.</xltc:text>
  </xltc:threadedComment>
  <xltc:threadedComment ref="I16" dT="2026-09-06T10:03:36.773" personId="{3503A8F0-E1F7-4B9F-AA83-34C409003477}" id="{9CC1252B-A381-452F-89D0-54E044F70998}">
    <xltc:text>Illustrative cash amount, GBP. Replace with your forecast, including VAT if applicable.</xltc:text>
  </xltc:threadedComment>
  <xltc:threadedComment ref="I17" dT="2026-09-06T10:03:36.773" personId="{3503A8F0-E1F7-4B9F-AA83-34C409003477}" id="{9DA8284E-51A2-4AC5-897C-B3A504D8CA5B}">
    <xltc:text>Illustrative cash amount, GBP. Replace with your forecast, including VAT if applicable.</xltc:text>
  </xltc:threadedComment>
  <xltc:threadedComment ref="I18" dT="2026-09-06T10:03:36.774" personId="{3503A8F0-E1F7-4B9F-AA83-34C409003477}" id="{0FC4F6A5-5C25-4C18-9B9D-B583F76FAACE}">
    <xltc:text>Illustrative cash amount, GBP. Replace with your forecast, including VAT if applicable.</xltc:text>
  </xltc:threadedComment>
  <xltc:threadedComment ref="I19" dT="2026-09-06T10:03:36.774" personId="{3503A8F0-E1F7-4B9F-AA83-34C409003477}" id="{713E9175-2793-4764-96A9-02E01C518539}">
    <xltc:text>Illustrative cash amount, GBP. Replace with your forecast, including VAT if applicable.</xltc:text>
  </xltc:threadedComment>
  <xltc:threadedComment ref="I20" dT="2026-09-06T10:03:36.775" personId="{3503A8F0-E1F7-4B9F-AA83-34C409003477}" id="{EDAD2FFF-379A-474F-80FA-2C0C2B578FF4}">
    <xltc:text>Illustrative cash amount, GBP. Replace with your forecast, including VAT if applicable.</xltc:text>
  </xltc:threadedComment>
  <xltc:threadedComment ref="J13" dT="2026-09-06T10:03:36.776" personId="{3503A8F0-E1F7-4B9F-AA83-34C409003477}" id="{971B44B4-7C4B-4EE3-9409-C7CE6A48B998}">
    <xltc:text>Illustrative cash amount, GBP. Replace with your forecast, including VAT if applicable.</xltc:text>
  </xltc:threadedComment>
  <xltc:threadedComment ref="J14" dT="2026-09-06T10:03:36.776" personId="{3503A8F0-E1F7-4B9F-AA83-34C409003477}" id="{05D60742-6EE2-49A4-B59C-95631FDB065F}">
    <xltc:text>Illustrative cash amount, GBP. Replace with your forecast, including VAT if applicable.</xltc:text>
  </xltc:threadedComment>
  <xltc:threadedComment ref="J15" dT="2026-09-06T10:03:36.777" personId="{3503A8F0-E1F7-4B9F-AA83-34C409003477}" id="{9A2BBF38-B3AC-40F5-BFC7-A0605B11C490}">
    <xltc:text>Illustrative cash amount, GBP. Replace with your forecast, including VAT if applicable.</xltc:text>
  </xltc:threadedComment>
  <xltc:threadedComment ref="J16" dT="2026-09-06T10:03:36.778" personId="{3503A8F0-E1F7-4B9F-AA83-34C409003477}" id="{CCB95450-BCBA-479F-B434-7B3FCC1ABE0A}">
    <xltc:text>Illustrative cash amount, GBP. Replace with your forecast, including VAT if applicable.</xltc:text>
  </xltc:threadedComment>
  <xltc:threadedComment ref="J17" dT="2026-09-06T10:03:36.778" personId="{3503A8F0-E1F7-4B9F-AA83-34C409003477}" id="{24F74557-D1A2-4D94-95A2-6B5DB05D81F2}">
    <xltc:text>Illustrative cash amount, GBP. Replace with your forecast, including VAT if applicable.</xltc:text>
  </xltc:threadedComment>
  <xltc:threadedComment ref="J18" dT="2026-09-06T10:03:36.779" personId="{3503A8F0-E1F7-4B9F-AA83-34C409003477}" id="{D6F0C483-63C7-4ED9-B504-BA803F365584}">
    <xltc:text>Illustrative cash amount, GBP. Replace with your forecast, including VAT if applicable.</xltc:text>
  </xltc:threadedComment>
  <xltc:threadedComment ref="J19" dT="2026-09-06T10:03:36.779" personId="{3503A8F0-E1F7-4B9F-AA83-34C409003477}" id="{C791C768-FCA4-48F8-AC8F-3473C52FA28B}">
    <xltc:text>Illustrative cash amount, GBP. Replace with your forecast, including VAT if applicable.</xltc:text>
  </xltc:threadedComment>
  <xltc:threadedComment ref="J20" dT="2026-09-06T10:03:36.78" personId="{3503A8F0-E1F7-4B9F-AA83-34C409003477}" id="{08626F48-86FE-4CA4-AF28-9758A6BDA462}">
    <xltc:text>Illustrative cash amount, GBP. Replace with your forecast, including VAT if applicable.</xltc:text>
  </xltc:threadedComment>
  <xltc:threadedComment ref="K13" dT="2026-09-06T10:03:36.781" personId="{3503A8F0-E1F7-4B9F-AA83-34C409003477}" id="{5876F18C-8490-4D51-9EEA-0346673AE8D7}">
    <xltc:text>Illustrative cash amount, GBP. Replace with your forecast, including VAT if applicable.</xltc:text>
  </xltc:threadedComment>
  <xltc:threadedComment ref="K14" dT="2026-09-06T10:03:36.781" personId="{3503A8F0-E1F7-4B9F-AA83-34C409003477}" id="{77497393-6852-4F45-BBB1-06DE03FC7340}">
    <xltc:text>Illustrative cash amount, GBP. Replace with your forecast, including VAT if applicable.</xltc:text>
  </xltc:threadedComment>
  <xltc:threadedComment ref="K15" dT="2026-09-06T10:03:36.782" personId="{3503A8F0-E1F7-4B9F-AA83-34C409003477}" id="{84C408AB-AE96-4FB5-AAC5-53ECCAC325A8}">
    <xltc:text>Illustrative cash amount, GBP. Replace with your forecast, including VAT if applicable.</xltc:text>
  </xltc:threadedComment>
  <xltc:threadedComment ref="K16" dT="2026-09-06T10:03:36.782" personId="{3503A8F0-E1F7-4B9F-AA83-34C409003477}" id="{F10EAD3B-C4C5-43A2-A856-DBD77839C049}">
    <xltc:text>Illustrative cash amount, GBP. Replace with your forecast, including VAT if applicable.</xltc:text>
  </xltc:threadedComment>
  <xltc:threadedComment ref="K17" dT="2026-09-06T10:03:36.783" personId="{3503A8F0-E1F7-4B9F-AA83-34C409003477}" id="{CBB64931-6A54-454A-8B3A-6F7C436C3D12}">
    <xltc:text>Illustrative cash amount, GBP. Replace with your forecast, including VAT if applicable.</xltc:text>
  </xltc:threadedComment>
  <xltc:threadedComment ref="K18" dT="2026-09-06T10:03:36.783" personId="{3503A8F0-E1F7-4B9F-AA83-34C409003477}" id="{85DF0AB5-DE15-4814-B8AA-71407BE135CE}">
    <xltc:text>Illustrative cash amount, GBP. Replace with your forecast, including VAT if applicable.</xltc:text>
  </xltc:threadedComment>
  <xltc:threadedComment ref="K19" dT="2026-09-06T10:03:36.784" personId="{3503A8F0-E1F7-4B9F-AA83-34C409003477}" id="{DBC8702A-6CD6-4F13-9CA3-E96B112AFA28}">
    <xltc:text>Illustrative cash amount, GBP. Replace with your forecast, including VAT if applicable.</xltc:text>
  </xltc:threadedComment>
  <xltc:threadedComment ref="K20" dT="2026-09-06T10:03:36.784" personId="{3503A8F0-E1F7-4B9F-AA83-34C409003477}" id="{A65E1BF1-E782-4B0A-962C-C3C95B7AC3C4}">
    <xltc:text>Illustrative cash amount, GBP. Replace with your forecast, including VAT if applicable.</xltc:text>
  </xltc:threadedComment>
  <xltc:threadedComment ref="L13" dT="2026-09-06T10:03:36.785" personId="{3503A8F0-E1F7-4B9F-AA83-34C409003477}" id="{F947422B-F3DA-4419-8D26-38D34E6E9713}">
    <xltc:text>Illustrative cash amount, GBP. Replace with your forecast, including VAT if applicable.</xltc:text>
  </xltc:threadedComment>
  <xltc:threadedComment ref="L14" dT="2026-09-06T10:03:36.786" personId="{3503A8F0-E1F7-4B9F-AA83-34C409003477}" id="{6C49CDA4-BDC0-4E3D-872F-DAE617A7E050}">
    <xltc:text>Illustrative cash amount, GBP. Replace with your forecast, including VAT if applicable.</xltc:text>
  </xltc:threadedComment>
  <xltc:threadedComment ref="L15" dT="2026-09-06T10:03:36.786" personId="{3503A8F0-E1F7-4B9F-AA83-34C409003477}" id="{D12704C0-8CCD-44E1-818C-72EF4A74B0CD}">
    <xltc:text>Illustrative cash amount, GBP. Replace with your forecast, including VAT if applicable.</xltc:text>
  </xltc:threadedComment>
  <xltc:threadedComment ref="L16" dT="2026-09-06T10:03:36.787" personId="{3503A8F0-E1F7-4B9F-AA83-34C409003477}" id="{94B690C5-4187-40E4-81F7-7E90C8A7836A}">
    <xltc:text>Illustrative cash amount, GBP. Replace with your forecast, including VAT if applicable.</xltc:text>
  </xltc:threadedComment>
  <xltc:threadedComment ref="L17" dT="2026-09-06T10:03:36.787" personId="{3503A8F0-E1F7-4B9F-AA83-34C409003477}" id="{BFDB848F-C900-48AB-A7BE-E1687086BC70}">
    <xltc:text>Illustrative cash amount, GBP. Replace with your forecast, including VAT if applicable.</xltc:text>
  </xltc:threadedComment>
  <xltc:threadedComment ref="L18" dT="2026-09-06T10:03:36.788" personId="{3503A8F0-E1F7-4B9F-AA83-34C409003477}" id="{54C97759-123B-492E-AD25-A55AB5ADFF9E}">
    <xltc:text>Illustrative cash amount, GBP. Replace with your forecast, including VAT if applicable.</xltc:text>
  </xltc:threadedComment>
  <xltc:threadedComment ref="L19" dT="2026-09-06T10:03:36.793" personId="{3503A8F0-E1F7-4B9F-AA83-34C409003477}" id="{0A490609-C1BB-4726-B53A-0D158070BA0D}">
    <xltc:text>Illustrative cash amount, GBP. Replace with your forecast, including VAT if applicable.</xltc:text>
  </xltc:threadedComment>
  <xltc:threadedComment ref="L20" dT="2026-09-06T10:03:36.794" personId="{3503A8F0-E1F7-4B9F-AA83-34C409003477}" id="{67216E15-F70D-488A-8F65-0C72C01A72BF}">
    <xltc:text>Illustrative cash amount, GBP. Replace with your forecast, including VAT if applicable.</xltc:text>
  </xltc:threadedComment>
  <xltc:threadedComment ref="M13" dT="2026-09-06T10:03:36.795" personId="{3503A8F0-E1F7-4B9F-AA83-34C409003477}" id="{E40D2899-B667-4EDC-8F91-E3AF4588D5FE}">
    <xltc:text>Illustrative cash amount, GBP. Replace with your forecast, including VAT if applicable.</xltc:text>
  </xltc:threadedComment>
  <xltc:threadedComment ref="M14" dT="2026-09-06T10:03:36.796" personId="{3503A8F0-E1F7-4B9F-AA83-34C409003477}" id="{2359C962-8FED-43DB-B52D-2F0641901079}">
    <xltc:text>Illustrative cash amount, GBP. Replace with your forecast, including VAT if applicable.</xltc:text>
  </xltc:threadedComment>
  <xltc:threadedComment ref="M15" dT="2026-09-06T10:03:36.796" personId="{3503A8F0-E1F7-4B9F-AA83-34C409003477}" id="{7A05562F-52C0-4B83-87FC-E852BCF58D94}">
    <xltc:text>Illustrative cash amount, GBP. Replace with your forecast, including VAT if applicable.</xltc:text>
  </xltc:threadedComment>
  <xltc:threadedComment ref="M16" dT="2026-09-06T10:03:36.797" personId="{3503A8F0-E1F7-4B9F-AA83-34C409003477}" id="{0597D27F-56EF-4E90-9644-12FCE63A7C42}">
    <xltc:text>Illustrative cash amount, GBP. Replace with your forecast, including VAT if applicable.</xltc:text>
  </xltc:threadedComment>
  <xltc:threadedComment ref="M17" dT="2026-09-06T10:03:36.797" personId="{3503A8F0-E1F7-4B9F-AA83-34C409003477}" id="{DEDEF48C-3A2D-4F43-90FC-2244D37F557C}">
    <xltc:text>Illustrative cash amount, GBP. Replace with your forecast, including VAT if applicable.</xltc:text>
  </xltc:threadedComment>
  <xltc:threadedComment ref="M18" dT="2026-09-06T10:03:36.798" personId="{3503A8F0-E1F7-4B9F-AA83-34C409003477}" id="{81C0164A-B6A4-41AE-AFA8-CA66F42002B3}">
    <xltc:text>Illustrative cash amount, GBP. Replace with your forecast, including VAT if applicable.</xltc:text>
  </xltc:threadedComment>
  <xltc:threadedComment ref="M19" dT="2026-09-06T10:03:36.798" personId="{3503A8F0-E1F7-4B9F-AA83-34C409003477}" id="{F552E563-032C-4DF0-BEBC-0D5CFD496325}">
    <xltc:text>Illustrative cash amount, GBP. Replace with your forecast, including VAT if applicable.</xltc:text>
  </xltc:threadedComment>
  <xltc:threadedComment ref="M20" dT="2026-09-06T10:03:36.799" personId="{3503A8F0-E1F7-4B9F-AA83-34C409003477}" id="{329C184B-CE14-4747-AF7F-E14D2DEF88DA}">
    <xltc:text>Illustrative cash amount, GBP. Replace with your forecast, including VAT if applicable.</xltc:text>
  </xltc:threadedComment>
</xltc:ThreadedComments>
</file>

<file path=xl/worksheets/_rels/sheet1.xml.rels>&#65279;<?xml version="1.0" encoding="utf-8"?><Relationships xmlns="http://schemas.openxmlformats.org/package/2006/relationships"><Relationship Type="http://schemas.openxmlformats.org/officeDocument/2006/relationships/drawing" Target="/xl/drawings/drawing1.xml" Id="Ra331716bc6d74596" /></Relationships>
</file>

<file path=xl/worksheets/_rels/sheet2.xml.rels>&#65279;<?xml version="1.0" encoding="utf-8"?><Relationships xmlns="http://schemas.openxmlformats.org/package/2006/relationships"><Relationship Type="http://schemas.openxmlformats.org/officeDocument/2006/relationships/comments" Target="/xl/comments1.xml" Id="Rf5659e82642f4d82" /><Relationship Type="http://schemas.openxmlformats.org/officeDocument/2006/relationships/vmlDrawing" Target="/xl/drawings/vmldrawing.vml" Id="R632c0dc34b2b4541" /><Relationship Type="http://schemas.microsoft.com/office/2017/10/relationships/threadedComment" Target="/xl/threadedcomments/threadedcomment.xml" Id="Rbbe3dc8d1a88482f" /></Relationships>
</file>

<file path=xl/worksheets/sheet1.xml><?xml version="1.0" encoding="utf-8"?>
<x:worksheet xmlns:x="http://schemas.openxmlformats.org/spreadsheetml/2006/main">
  <x:sheetViews>
    <x:sheetView showGridLines="0" workbookViewId="0"/>
  </x:sheetViews>
  <x:sheetFormatPr defaultRowHeight="15"/>
  <x:cols>
    <x:col min="1" max="1" width="42"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s>
  <x:sheetData>
    <x:row r="1" ht="40" customHeight="1">
      <x:c r="A1" s="3" t="str">
        <x:v>KBA | Cash flow &amp; fundraising</x:v>
      </x:c>
      <x:c r="B1" s="3" t="str">
        <x:v>KBA | Cash flow &amp; fundraising</x:v>
      </x:c>
      <x:c r="C1" s="3" t="str">
        <x:v>KBA | Cash flow &amp; fundraising</x:v>
      </x:c>
      <x:c r="D1" s="3" t="str">
        <x:v>KBA | Cash flow &amp; fundraising</x:v>
      </x:c>
      <x:c r="E1" s="3" t="str">
        <x:v>KBA | Cash flow &amp; fundraising</x:v>
      </x:c>
      <x:c r="F1" s="3" t="str">
        <x:v>KBA | Cash flow &amp; fundraising</x:v>
      </x:c>
      <x:c r="G1" s="3" t="str">
        <x:v>KBA | Cash flow &amp; fundraising</x:v>
      </x:c>
    </x:row>
    <x:row r="2" ht="26" customHeight="1">
      <x:c r="A2" s="5" t="str">
        <x:v>12-month planning model • GBP • v1.1 • 25 September 2026</x:v>
      </x:c>
      <x:c r="B2" s="5" t="str">
        <x:v>12-month planning model • GBP • v1.0 • 6 September 2026</x:v>
      </x:c>
      <x:c r="C2" s="5" t="str">
        <x:v>12-month planning model • GBP • v1.0 • 6 September 2026</x:v>
      </x:c>
      <x:c r="D2" s="5" t="str">
        <x:v>12-month planning model • GBP • v1.0 • 6 September 2026</x:v>
      </x:c>
      <x:c r="E2" s="5" t="str">
        <x:v>12-month planning model • GBP • v1.0 • 6 September 2026</x:v>
      </x:c>
      <x:c r="F2" s="5" t="str">
        <x:v>12-month planning model • GBP • v1.0 • 6 September 2026</x:v>
      </x:c>
      <x:c r="G2" s="5" t="str">
        <x:v>12-month planning model • GBP • v1.0 • 6 September 2026</x:v>
      </x:c>
    </x:row>
    <x:row r="3" ht="24" customHeight="1">
      <x:c r="A3" s="1"/>
      <x:c r="B3" s="1"/>
      <x:c r="C3" s="1"/>
      <x:c r="D3" s="1"/>
      <x:c r="E3" s="1"/>
      <x:c r="F3" s="1"/>
      <x:c r="G3" s="1"/>
    </x:row>
    <x:row r="4" ht="48" customHeight="1">
      <x:c r="A4" s="5" t="str">
        <x:v>Use this model to test whether cash lasts until funding arrives. Enter up to three funding instalments, their expected timing and transaction fees. It is a cash model, not a valuation or a full set of accounts.</x:v>
      </x:c>
      <x:c r="B4" s="5" t="str">
        <x:v>Use this model to test whether cash lasts until funding arrives. Replace the fictional inputs, then change the funding delay in Inputs. It is a cash model, not a valuation or a full set of accounts.</x:v>
      </x:c>
      <x:c r="C4" s="5" t="str">
        <x:v>Use this model to test whether cash lasts until funding arrives. Replace the fictional inputs, then change the funding delay in Inputs. It is a cash model, not a valuation or a full set of accounts.</x:v>
      </x:c>
      <x:c r="D4" s="5" t="str">
        <x:v>Use this model to test whether cash lasts until funding arrives. Replace the fictional inputs, then change the funding delay in Inputs. It is a cash model, not a valuation or a full set of accounts.</x:v>
      </x:c>
      <x:c r="E4" s="5" t="str">
        <x:v>Use this model to test whether cash lasts until funding arrives. Replace the fictional inputs, then change the funding delay in Inputs. It is a cash model, not a valuation or a full set of accounts.</x:v>
      </x:c>
      <x:c r="F4" s="5" t="str">
        <x:v>Use this model to test whether cash lasts until funding arrives. Replace the fictional inputs, then change the funding delay in Inputs. It is a cash model, not a valuation or a full set of accounts.</x:v>
      </x:c>
      <x:c r="G4" s="5" t="str">
        <x:v>Use this model to test whether cash lasts until funding arrives. Replace the fictional inputs, then change the funding delay in Inputs. It is a cash model, not a valuation or a full set of accounts.</x:v>
      </x:c>
    </x:row>
    <x:row r="5" ht="24" customHeight="1">
      <x:c r="A5" s="1"/>
      <x:c r="B5" s="1"/>
      <x:c r="C5" s="1"/>
      <x:c r="D5" s="1"/>
      <x:c r="E5" s="1"/>
      <x:c r="F5" s="1"/>
      <x:c r="G5" s="1"/>
    </x:row>
    <x:row r="6" ht="29" customHeight="1">
      <x:c r="A6" s="6" t="str">
        <x:v>Key outputs</x:v>
      </x:c>
      <x:c r="B6" s="6" t="str">
        <x:v>Key outputs</x:v>
      </x:c>
      <x:c r="C6" s="6" t="str">
        <x:v>Key outputs</x:v>
      </x:c>
      <x:c r="D6" s="6" t="str">
        <x:v>Key outputs</x:v>
      </x:c>
      <x:c r="E6" s="6" t="str">
        <x:v>Key outputs</x:v>
      </x:c>
      <x:c r="F6" s="6" t="str">
        <x:v>Key outputs</x:v>
      </x:c>
      <x:c r="G6" s="6" t="str">
        <x:v>Key outputs</x:v>
      </x:c>
    </x:row>
    <x:row r="7" ht="24" customHeight="1">
      <x:c r="A7" s="1" t="str">
        <x:v>Lowest month-end cash</x:v>
      </x:c>
      <x:c r="B7" s="8" t="n">
        <x:f>MIN('Cash Flow'!B23:M23)</x:f>
        <x:v>18000</x:v>
      </x:c>
      <x:c r="C7" s="1"/>
      <x:c r="D7" s="1"/>
      <x:c r="E7" s="1"/>
      <x:c r="F7" s="1"/>
      <x:c r="G7" s="1"/>
    </x:row>
    <x:row r="8" ht="28" customHeight="1">
      <x:c r="A8" s="13" t="str">
        <x:v>Funding needed to protect the buffer</x:v>
      </x:c>
      <x:c r="B8" s="14" t="n">
        <x:f>MAX(0,'Inputs'!B6-B7)</x:f>
        <x:v>2000</x:v>
      </x:c>
      <x:c r="C8" s="1"/>
      <x:c r="D8" s="1"/>
      <x:c r="E8" s="1"/>
      <x:c r="F8" s="1"/>
      <x:c r="G8" s="1"/>
    </x:row>
    <x:row r="9" ht="24" customHeight="1">
      <x:c r="A9" s="1" t="str">
        <x:v>Closing cash after 12 months</x:v>
      </x:c>
      <x:c r="B9" s="8" t="n">
        <x:f>'Cash Flow'!M23</x:f>
        <x:v>116200</x:v>
      </x:c>
      <x:c r="C9" s="1"/>
      <x:c r="D9" s="1"/>
      <x:c r="E9" s="1"/>
      <x:c r="F9" s="1"/>
      <x:c r="G9" s="1"/>
    </x:row>
    <x:row r="10" ht="24" customHeight="1">
      <x:c r="A10" s="1" t="str">
        <x:v>Cash-control status</x:v>
      </x:c>
      <x:c r="B10" s="7" t="str">
        <x:f>'Checks'!F10</x:f>
        <x:v>OK</x:v>
      </x:c>
      <x:c r="C10" s="1"/>
      <x:c r="D10" s="1"/>
      <x:c r="E10" s="1"/>
      <x:c r="F10" s="1"/>
      <x:c r="G10" s="1"/>
    </x:row>
    <x:row r="11" ht="24" customHeight="1">
      <x:c r="A11" s="1"/>
      <x:c r="B11" s="1"/>
      <x:c r="C11" s="1"/>
      <x:c r="D11" s="1"/>
      <x:c r="E11" s="1"/>
      <x:c r="F11" s="1"/>
      <x:c r="G11" s="1"/>
    </x:row>
    <x:row r="12" ht="29" customHeight="1">
      <x:c r="A12" s="6" t="str">
        <x:v>How to use</x:v>
      </x:c>
      <x:c r="B12" s="6" t="str">
        <x:v>How to use</x:v>
      </x:c>
      <x:c r="C12" s="6" t="str">
        <x:v>How to use</x:v>
      </x:c>
      <x:c r="D12" s="6" t="str">
        <x:v>How to use</x:v>
      </x:c>
      <x:c r="E12" s="6" t="str">
        <x:v>How to use</x:v>
      </x:c>
      <x:c r="F12" s="6" t="str">
        <x:v>How to use</x:v>
      </x:c>
      <x:c r="G12" s="6" t="str">
        <x:v>How to use</x:v>
      </x:c>
    </x:row>
    <x:row r="13" ht="48" customHeight="1">
      <x:c r="A13" s="5" t="str">
        <x:v>1. Set opening cash and the minimum buffer. 2. Enter each gross funding instalment, planned month, expected delay and fees. 3. Replace monthly receipts and payments. 4. Review the cash gap and reforecast using actual bank balances.</x:v>
      </x:c>
      <x:c r="B13" s="5" t="str">
        <x:v>1. Set opening cash, the buffer and funding assumptions. 2. Replace monthly customer receipts and payment inputs. 3. Review negative cash and the funding gap. 4. Reforecast using actual bank balances.</x:v>
      </x:c>
      <x:c r="C13" s="5" t="str">
        <x:v>1. Set opening cash, the buffer and funding assumptions. 2. Replace monthly customer receipts and payment inputs. 3. Review negative cash and the funding gap. 4. Reforecast using actual bank balances.</x:v>
      </x:c>
      <x:c r="D13" s="5" t="str">
        <x:v>1. Set opening cash, the buffer and funding assumptions. 2. Replace monthly customer receipts and payment inputs. 3. Review negative cash and the funding gap. 4. Reforecast using actual bank balances.</x:v>
      </x:c>
      <x:c r="E13" s="5" t="str">
        <x:v>1. Set opening cash, the buffer and funding assumptions. 2. Replace monthly customer receipts and payment inputs. 3. Review negative cash and the funding gap. 4. Reforecast using actual bank balances.</x:v>
      </x:c>
      <x:c r="F13" s="5" t="str">
        <x:v>1. Set opening cash, the buffer and funding assumptions. 2. Replace monthly customer receipts and payment inputs. 3. Review negative cash and the funding gap. 4. Reforecast using actual bank balances.</x:v>
      </x:c>
      <x:c r="G13" s="5" t="str">
        <x:v>1. Set opening cash, the buffer and funding assumptions. 2. Replace monthly customer receipts and payment inputs. 3. Review negative cash and the funding gap. 4. Reforecast using actual bank balances.</x:v>
      </x:c>
    </x:row>
    <x:row r="14" ht="24" customHeight="1">
      <x:c r="A14" s="1"/>
      <x:c r="B14" s="1"/>
      <x:c r="C14" s="1"/>
      <x:c r="D14" s="1"/>
      <x:c r="E14" s="1"/>
      <x:c r="F14" s="1"/>
      <x:c r="G14" s="1"/>
    </x:row>
    <x:row r="15" ht="32" customHeight="1">
      <x:c r="A15" s="5" t="str">
        <x:v>Blue = editable inputs   |   Green = links to another sheet   |   Black = calculations. All example business figures are fictional.</x:v>
      </x:c>
      <x:c r="B15" s="5" t="str">
        <x:v>Blue = editable inputs   |   Green = links to another sheet   |   Black = calculations. All example business figures are fictional.</x:v>
      </x:c>
      <x:c r="C15" s="5" t="str">
        <x:v>Blue = editable inputs   |   Green = links to another sheet   |   Black = calculations. All example business figures are fictional.</x:v>
      </x:c>
      <x:c r="D15" s="5" t="str">
        <x:v>Blue = editable inputs   |   Green = links to another sheet   |   Black = calculations. All example business figures are fictional.</x:v>
      </x:c>
      <x:c r="E15" s="5" t="str">
        <x:v>Blue = editable inputs   |   Green = links to another sheet   |   Black = calculations. All example business figures are fictional.</x:v>
      </x:c>
      <x:c r="F15" s="5" t="str">
        <x:v>Blue = editable inputs   |   Green = links to another sheet   |   Black = calculations. All example business figures are fictional.</x:v>
      </x:c>
      <x:c r="G15" s="5" t="str">
        <x:v>Blue = editable inputs   |   Green = links to another sheet   |   Black = calculations. All example business figures are fictional.</x:v>
      </x:c>
    </x:row>
    <x:row r="16" ht="24" customHeight="1">
      <x:c r="A16" s="1"/>
      <x:c r="B16" s="1"/>
      <x:c r="C16" s="1"/>
      <x:c r="D16" s="1"/>
      <x:c r="E16" s="1"/>
      <x:c r="F16" s="1"/>
      <x:c r="G16" s="1"/>
    </x:row>
    <x:row r="17" ht="48" customHeight="1">
      <x:c r="A17" s="5" t="str">
        <x:v>Funding fees are deducted from the matching gross instalment to calculate net cash received. Do not enter the same fee again under Other cash payments. Enter separate legal or advisory costs there only when they are not deducted from funding proceeds.</x:v>
      </x:c>
      <x:c r="B17" s="5" t="str">
        <x:v>Enter cash receipts and payments when they occur, including VAT/tax payments where relevant. Positive inputs mean cash in or cash out as labelled. The model has no automatic VAT, tax, profit or debt calculation.</x:v>
      </x:c>
      <x:c r="C17" s="5" t="str">
        <x:v>Enter cash receipts and payments when they occur, including VAT/tax payments where relevant. Positive inputs mean cash in or cash out as labelled. The model has no automatic VAT, tax, profit or debt calculation.</x:v>
      </x:c>
      <x:c r="D17" s="5" t="str">
        <x:v>Enter cash receipts and payments when they occur, including VAT/tax payments where relevant. Positive inputs mean cash in or cash out as labelled. The model has no automatic VAT, tax, profit or debt calculation.</x:v>
      </x:c>
      <x:c r="E17" s="5" t="str">
        <x:v>Enter cash receipts and payments when they occur, including VAT/tax payments where relevant. Positive inputs mean cash in or cash out as labelled. The model has no automatic VAT, tax, profit or debt calculation.</x:v>
      </x:c>
      <x:c r="F17" s="5" t="str">
        <x:v>Enter cash receipts and payments when they occur, including VAT/tax payments where relevant. Positive inputs mean cash in or cash out as labelled. The model has no automatic VAT, tax, profit or debt calculation.</x:v>
      </x:c>
      <x:c r="G17" s="5" t="str">
        <x:v>Enter cash receipts and payments when they occur, including VAT/tax payments where relevant. Positive inputs mean cash in or cash out as labelled. The model has no automatic VAT, tax, profit or debt calculation.</x:v>
      </x:c>
    </x:row>
    <x:row r="18" ht="24" customHeight="1">
      <x:c r="A18" s="1"/>
      <x:c r="B18" s="1"/>
      <x:c r="C18" s="1"/>
      <x:c r="D18" s="1"/>
      <x:c r="E18" s="1"/>
      <x:c r="F18" s="1"/>
      <x:c r="G18" s="1"/>
    </x:row>
    <x:row r="19" ht="40" customHeight="1">
      <x:c r="A19" s="5" t="str">
        <x:v>Month-end balances can hide an earlier shortfall. Use a weekly or daily schedule when cash is tight. Funding is an assumption, not an offer or approval.</x:v>
      </x:c>
      <x:c r="B19" s="5" t="str">
        <x:v>Month-end balances can hide an earlier shortfall. Use a weekly or daily schedule when cash is tight. Funding is an assumption, not an offer or approval.</x:v>
      </x:c>
      <x:c r="C19" s="5" t="str">
        <x:v>Month-end balances can hide an earlier shortfall. Use a weekly or daily schedule when cash is tight. Funding is an assumption, not an offer or approval.</x:v>
      </x:c>
      <x:c r="D19" s="5" t="str">
        <x:v>Month-end balances can hide an earlier shortfall. Use a weekly or daily schedule when cash is tight. Funding is an assumption, not an offer or approval.</x:v>
      </x:c>
      <x:c r="E19" s="5" t="str">
        <x:v>Month-end balances can hide an earlier shortfall. Use a weekly or daily schedule when cash is tight. Funding is an assumption, not an offer or approval.</x:v>
      </x:c>
      <x:c r="F19" s="5" t="str">
        <x:v>Month-end balances can hide an earlier shortfall. Use a weekly or daily schedule when cash is tight. Funding is an assumption, not an offer or approval.</x:v>
      </x:c>
      <x:c r="G19" s="5" t="str">
        <x:v>Month-end balances can hide an earlier shortfall. Use a weekly or daily schedule when cash is tight. Funding is an assumption, not an offer or approval.</x:v>
      </x:c>
    </x:row>
    <x:row r="20" ht="24" customHeight="1">
      <x:c r="A20" s="1"/>
      <x:c r="B20" s="1"/>
      <x:c r="C20" s="1"/>
      <x:c r="D20" s="1"/>
      <x:c r="E20" s="1"/>
      <x:c r="F20" s="1"/>
      <x:c r="G20" s="1"/>
    </x:row>
    <x:row r="21" ht="29" customHeight="1">
      <x:c r="A21" s="6" t="str">
        <x:v>Sources &amp; support</x:v>
      </x:c>
      <x:c r="B21" s="6" t="str">
        <x:v>Sources &amp; support</x:v>
      </x:c>
      <x:c r="C21" s="6" t="str">
        <x:v>Sources &amp; support</x:v>
      </x:c>
      <x:c r="D21" s="6" t="str">
        <x:v>Sources &amp; support</x:v>
      </x:c>
      <x:c r="E21" s="6" t="str">
        <x:v>Sources &amp; support</x:v>
      </x:c>
      <x:c r="F21" s="6" t="str">
        <x:v>Sources &amp; support</x:v>
      </x:c>
      <x:c r="G21" s="6" t="str">
        <x:v>Sources &amp; support</x:v>
      </x:c>
    </x:row>
    <x:row r="22" ht="38" customHeight="1">
      <x:c r="A22" s="5" t="str">
        <x:v>Business assumptions: fictional demonstration values, updated 25 September 2026. Method: opening cash + cash receipts + net funding − cash payments = closing cash.</x:v>
      </x:c>
      <x:c r="B22" s="5" t="str">
        <x:v>Business assumptions: fictional demonstration values, prepared 6 September 2026. Method: opening cash + cash in − cash out = closing cash.</x:v>
      </x:c>
      <x:c r="C22" s="5" t="str">
        <x:v>Business assumptions: fictional demonstration values, prepared 6 September 2026. Method: opening cash + cash in − cash out = closing cash.</x:v>
      </x:c>
      <x:c r="D22" s="5" t="str">
        <x:v>Business assumptions: fictional demonstration values, prepared 6 September 2026. Method: opening cash + cash in − cash out = closing cash.</x:v>
      </x:c>
      <x:c r="E22" s="5" t="str">
        <x:v>Business assumptions: fictional demonstration values, prepared 6 September 2026. Method: opening cash + cash in − cash out = closing cash.</x:v>
      </x:c>
      <x:c r="F22" s="5" t="str">
        <x:v>Business assumptions: fictional demonstration values, prepared 6 September 2026. Method: opening cash + cash in − cash out = closing cash.</x:v>
      </x:c>
      <x:c r="G22" s="5" t="str">
        <x:v>Business assumptions: fictional demonstration values, prepared 6 September 2026. Method: opening cash + cash in − cash out = closing cash.</x:v>
      </x:c>
    </x:row>
    <x:row r="23" ht="24" customHeight="1">
      <x:c r="A23" s="1"/>
      <x:c r="B23" s="1"/>
      <x:c r="C23" s="1"/>
      <x:c r="D23" s="1"/>
      <x:c r="E23" s="1"/>
      <x:c r="F23" s="1"/>
      <x:c r="G23" s="1"/>
    </x:row>
    <x:row r="24" ht="42" customHeight="1">
      <x:c r="A24" s="5" t="str">
        <x:v>https://www.british-business-bank.co.uk/business-guidance/guidance-articles/finance/how-to-create-a-cash-flow-forecast-in-4-steps</x:v>
      </x:c>
      <x:c r="B24" s="5" t="str">
        <x:v>https://www.british-business-bank.co.uk/business-guidance/guidance-articles/finance/how-to-create-a-cash-flow-forecast-in-4-steps</x:v>
      </x:c>
      <x:c r="C24" s="5" t="str">
        <x:v>https://www.british-business-bank.co.uk/business-guidance/guidance-articles/finance/how-to-create-a-cash-flow-forecast-in-4-steps</x:v>
      </x:c>
      <x:c r="D24" s="5" t="str">
        <x:v>https://www.british-business-bank.co.uk/business-guidance/guidance-articles/finance/how-to-create-a-cash-flow-forecast-in-4-steps</x:v>
      </x:c>
      <x:c r="E24" s="5" t="str">
        <x:v>https://www.british-business-bank.co.uk/business-guidance/guidance-articles/finance/how-to-create-a-cash-flow-forecast-in-4-steps</x:v>
      </x:c>
      <x:c r="F24" s="5" t="str">
        <x:v>https://www.british-business-bank.co.uk/business-guidance/guidance-articles/finance/how-to-create-a-cash-flow-forecast-in-4-steps</x:v>
      </x:c>
      <x:c r="G24" s="5" t="str">
        <x:v>https://www.british-business-bank.co.uk/business-guidance/guidance-articles/finance/how-to-create-a-cash-flow-forecast-in-4-steps</x:v>
      </x:c>
    </x:row>
    <x:row r="25" ht="24" customHeight="1">
      <x:c r="A25" s="1"/>
      <x:c r="B25" s="1"/>
      <x:c r="C25" s="1"/>
      <x:c r="D25" s="1"/>
      <x:c r="E25" s="1"/>
      <x:c r="F25" s="1"/>
      <x:c r="G25" s="1"/>
    </x:row>
    <x:row r="26" ht="30" customHeight="1">
      <x:c r="A26" s="5" t="str">
        <x:v>https://kbaccountant.com/financial-modelling-fundraising/</x:v>
      </x:c>
      <x:c r="B26" s="5" t="str">
        <x:v>https://kbaccountant.com/financial-modelling-fundraising/</x:v>
      </x:c>
      <x:c r="C26" s="5" t="str">
        <x:v>https://kbaccountant.com/financial-modelling-fundraising/</x:v>
      </x:c>
      <x:c r="D26" s="5" t="str">
        <x:v>https://kbaccountant.com/financial-modelling-fundraising/</x:v>
      </x:c>
      <x:c r="E26" s="5" t="str">
        <x:v>https://kbaccountant.com/financial-modelling-fundraising/</x:v>
      </x:c>
      <x:c r="F26" s="5" t="str">
        <x:v>https://kbaccountant.com/financial-modelling-fundraising/</x:v>
      </x:c>
      <x:c r="G26" s="5" t="str">
        <x:v>https://kbaccountant.com/financial-modelling-fundraising/</x:v>
      </x:c>
    </x:row>
    <x:row r="27" ht="24" customHeight="1">
      <x:c r="A27" s="1"/>
      <x:c r="B27" s="1"/>
      <x:c r="C27" s="1"/>
      <x:c r="D27" s="1"/>
      <x:c r="E27" s="1"/>
      <x:c r="F27" s="1"/>
      <x:c r="G27" s="1"/>
    </x:row>
    <x:row r="28" ht="24" customHeight="1">
      <x:c r="A28" s="1"/>
      <x:c r="B28" s="1"/>
      <x:c r="C28" s="1"/>
      <x:c r="D28" s="1"/>
      <x:c r="E28" s="1"/>
      <x:c r="F28" s="1"/>
      <x:c r="G28" s="1"/>
    </x:row>
    <x:row r="29" ht="24" customHeight="1">
      <x:c r="A29" s="1" t="str">
        <x:v>Month</x:v>
      </x:c>
      <x:c r="B29" s="1" t="str">
        <x:v>Closing cash</x:v>
      </x:c>
      <x:c r="C29" s="1" t="str">
        <x:v>Minimum buffer</x:v>
      </x:c>
      <x:c r="D29" s="1"/>
      <x:c r="E29" s="1"/>
      <x:c r="F29" s="1"/>
      <x:c r="G29" s="1"/>
    </x:row>
    <x:row r="30" ht="24" customHeight="1">
      <x:c r="A30" s="7" t="str">
        <x:f>TEXT('Cash Flow'!B4,"mmm yy")</x:f>
        <x:v>Sep 26</x:v>
      </x:c>
      <x:c r="B30" s="8" t="n">
        <x:f>'Cash Flow'!B23</x:f>
        <x:v>45500</x:v>
      </x:c>
      <x:c r="C30" s="8" t="n">
        <x:f>'Cash Flow'!B24</x:f>
        <x:v>20000</x:v>
      </x:c>
      <x:c r="D30" s="1"/>
      <x:c r="E30" s="1"/>
      <x:c r="F30" s="1"/>
      <x:c r="G30" s="1"/>
    </x:row>
    <x:row r="31" ht="24" customHeight="1">
      <x:c r="A31" s="7" t="str">
        <x:f>TEXT('Cash Flow'!C4,"mmm yy")</x:f>
        <x:v>Oct 26</x:v>
      </x:c>
      <x:c r="B31" s="8" t="n">
        <x:f>'Cash Flow'!C23</x:f>
        <x:v>27200</x:v>
      </x:c>
      <x:c r="C31" s="8" t="n">
        <x:f>'Cash Flow'!C24</x:f>
        <x:v>20000</x:v>
      </x:c>
      <x:c r="D31" s="1"/>
      <x:c r="E31" s="1"/>
      <x:c r="F31" s="1"/>
      <x:c r="G31" s="1"/>
    </x:row>
    <x:row r="32" ht="24" customHeight="1">
      <x:c r="A32" s="7" t="str">
        <x:f>TEXT('Cash Flow'!D4,"mmm yy")</x:f>
        <x:v>Nov 26</x:v>
      </x:c>
      <x:c r="B32" s="8" t="n">
        <x:f>'Cash Flow'!D23</x:f>
        <x:v>21100</x:v>
      </x:c>
      <x:c r="C32" s="8" t="n">
        <x:f>'Cash Flow'!D24</x:f>
        <x:v>20000</x:v>
      </x:c>
      <x:c r="D32" s="1"/>
      <x:c r="E32" s="1"/>
      <x:c r="F32" s="1"/>
      <x:c r="G32" s="1"/>
    </x:row>
    <x:row r="33" ht="24" customHeight="1">
      <x:c r="A33" s="7" t="str">
        <x:f>TEXT('Cash Flow'!E4,"mmm yy")</x:f>
        <x:v>Dec 26</x:v>
      </x:c>
      <x:c r="B33" s="8" t="n">
        <x:f>'Cash Flow'!E23</x:f>
        <x:v>20200</x:v>
      </x:c>
      <x:c r="C33" s="8" t="n">
        <x:f>'Cash Flow'!E24</x:f>
        <x:v>20000</x:v>
      </x:c>
      <x:c r="D33" s="1"/>
      <x:c r="E33" s="1"/>
      <x:c r="F33" s="1"/>
      <x:c r="G33" s="1"/>
    </x:row>
    <x:row r="34" ht="24" customHeight="1">
      <x:c r="A34" s="7" t="str">
        <x:f>TEXT('Cash Flow'!F4,"mmm yy")</x:f>
        <x:v>Jan 27</x:v>
      </x:c>
      <x:c r="B34" s="8" t="n">
        <x:f>'Cash Flow'!F23</x:f>
        <x:v>20500</x:v>
      </x:c>
      <x:c r="C34" s="8" t="n">
        <x:f>'Cash Flow'!F24</x:f>
        <x:v>20000</x:v>
      </x:c>
      <x:c r="D34" s="1"/>
      <x:c r="E34" s="1"/>
      <x:c r="F34" s="1"/>
      <x:c r="G34" s="1"/>
    </x:row>
    <x:row r="35" ht="24" customHeight="1">
      <x:c r="A35" s="7" t="str">
        <x:f>TEXT('Cash Flow'!G4,"mmm yy")</x:f>
        <x:v>Feb 27</x:v>
      </x:c>
      <x:c r="B35" s="8" t="n">
        <x:f>'Cash Flow'!G23</x:f>
        <x:v>18000</x:v>
      </x:c>
      <x:c r="C35" s="8" t="n">
        <x:f>'Cash Flow'!G24</x:f>
        <x:v>20000</x:v>
      </x:c>
      <x:c r="D35" s="1"/>
      <x:c r="E35" s="1"/>
      <x:c r="F35" s="1"/>
      <x:c r="G35" s="1"/>
    </x:row>
    <x:row r="36" ht="24" customHeight="1">
      <x:c r="A36" s="7" t="str">
        <x:f>TEXT('Cash Flow'!H4,"mmm yy")</x:f>
        <x:v>Mar 27</x:v>
      </x:c>
      <x:c r="B36" s="8" t="n">
        <x:f>'Cash Flow'!H23</x:f>
        <x:v>20700</x:v>
      </x:c>
      <x:c r="C36" s="8" t="n">
        <x:f>'Cash Flow'!H24</x:f>
        <x:v>20000</x:v>
      </x:c>
      <x:c r="D36" s="1"/>
      <x:c r="E36" s="1"/>
      <x:c r="F36" s="1"/>
      <x:c r="G36" s="1"/>
    </x:row>
    <x:row r="37" ht="24" customHeight="1">
      <x:c r="A37" s="7" t="str">
        <x:f>TEXT('Cash Flow'!I4,"mmm yy")</x:f>
        <x:v>Apr 27</x:v>
      </x:c>
      <x:c r="B37" s="8" t="n">
        <x:f>'Cash Flow'!I23</x:f>
        <x:v>24600</x:v>
      </x:c>
      <x:c r="C37" s="8" t="n">
        <x:f>'Cash Flow'!I24</x:f>
        <x:v>20000</x:v>
      </x:c>
      <x:c r="D37" s="1"/>
      <x:c r="E37" s="1"/>
      <x:c r="F37" s="1"/>
      <x:c r="G37" s="1"/>
    </x:row>
    <x:row r="38" ht="24" customHeight="1">
      <x:c r="A38" s="7" t="str">
        <x:f>TEXT('Cash Flow'!J4,"mmm yy")</x:f>
        <x:v>May 27</x:v>
      </x:c>
      <x:c r="B38" s="8" t="n">
        <x:f>'Cash Flow'!J23</x:f>
        <x:v>73700</x:v>
      </x:c>
      <x:c r="C38" s="8" t="n">
        <x:f>'Cash Flow'!J24</x:f>
        <x:v>20000</x:v>
      </x:c>
      <x:c r="D38" s="1"/>
      <x:c r="E38" s="1"/>
      <x:c r="F38" s="1"/>
      <x:c r="G38" s="1"/>
    </x:row>
    <x:row r="39" ht="24" customHeight="1">
      <x:c r="A39" s="7" t="str">
        <x:f>TEXT('Cash Flow'!K4,"mmm yy")</x:f>
        <x:v>Jun 27</x:v>
      </x:c>
      <x:c r="B39" s="8" t="n">
        <x:f>'Cash Flow'!K23</x:f>
        <x:v>104000</x:v>
      </x:c>
      <x:c r="C39" s="8" t="n">
        <x:f>'Cash Flow'!K24</x:f>
        <x:v>20000</x:v>
      </x:c>
      <x:c r="D39" s="1"/>
      <x:c r="E39" s="1"/>
      <x:c r="F39" s="1"/>
      <x:c r="G39" s="1"/>
    </x:row>
    <x:row r="40" ht="24" customHeight="1">
      <x:c r="A40" s="7" t="str">
        <x:f>TEXT('Cash Flow'!L4,"mmm yy")</x:f>
        <x:v>Jul 27</x:v>
      </x:c>
      <x:c r="B40" s="8" t="n">
        <x:f>'Cash Flow'!L23</x:f>
        <x:v>111500</x:v>
      </x:c>
      <x:c r="C40" s="8" t="n">
        <x:f>'Cash Flow'!L24</x:f>
        <x:v>20000</x:v>
      </x:c>
      <x:c r="D40" s="1"/>
      <x:c r="E40" s="1"/>
      <x:c r="F40" s="1"/>
      <x:c r="G40" s="1"/>
    </x:row>
    <x:row r="41" ht="24" customHeight="1">
      <x:c r="A41" s="7" t="str">
        <x:f>TEXT('Cash Flow'!M4,"mmm yy")</x:f>
        <x:v>Aug 27</x:v>
      </x:c>
      <x:c r="B41" s="8" t="n">
        <x:f>'Cash Flow'!M23</x:f>
        <x:v>116200</x:v>
      </x:c>
      <x:c r="C41" s="8" t="n">
        <x:f>'Cash Flow'!M24</x:f>
        <x:v>20000</x:v>
      </x:c>
      <x:c r="D41" s="1"/>
      <x:c r="E41" s="1"/>
      <x:c r="F41" s="1"/>
      <x:c r="G41" s="1"/>
    </x:row>
    <x:row r="42" ht="24" customHeight="1">
      <x:c r="A42" s="1"/>
      <x:c r="B42" s="1"/>
      <x:c r="C42" s="1"/>
      <x:c r="D42" s="1"/>
      <x:c r="E42" s="1"/>
      <x:c r="F42" s="1"/>
      <x:c r="G42" s="1"/>
    </x:row>
    <x:row r="43" ht="24" customHeight="1">
      <x:c r="A43" s="1"/>
      <x:c r="B43" s="1"/>
      <x:c r="C43" s="1"/>
      <x:c r="D43" s="1"/>
      <x:c r="E43" s="1"/>
      <x:c r="F43" s="1"/>
      <x:c r="G43" s="1"/>
    </x:row>
    <x:row r="44" ht="24" customHeight="1">
      <x:c r="A44" s="1"/>
      <x:c r="B44" s="1"/>
      <x:c r="C44" s="1"/>
      <x:c r="D44" s="1"/>
      <x:c r="E44" s="1"/>
      <x:c r="F44" s="1"/>
      <x:c r="G44" s="1"/>
    </x:row>
    <x:row r="45" ht="24" customHeight="1">
      <x:c r="A45" s="1"/>
      <x:c r="B45" s="1"/>
      <x:c r="C45" s="1"/>
      <x:c r="D45" s="1"/>
      <x:c r="E45" s="1"/>
      <x:c r="F45" s="1"/>
      <x:c r="G45" s="1"/>
    </x:row>
    <x:row r="46" ht="24" customHeight="1">
      <x:c r="A46" s="1"/>
      <x:c r="B46" s="1"/>
      <x:c r="C46" s="1"/>
      <x:c r="D46" s="1"/>
      <x:c r="E46" s="1"/>
      <x:c r="F46" s="1"/>
      <x:c r="G46" s="1"/>
    </x:row>
  </x:sheetData>
  <x:mergeCells>
    <x:mergeCell ref="A1:G1"/>
    <x:mergeCell ref="A2:G2"/>
    <x:mergeCell ref="A4:G4"/>
    <x:mergeCell ref="A6:G6"/>
    <x:mergeCell ref="A12:G12"/>
    <x:mergeCell ref="A13:G13"/>
    <x:mergeCell ref="A15:G15"/>
    <x:mergeCell ref="A17:G17"/>
    <x:mergeCell ref="A19:G19"/>
    <x:mergeCell ref="A21:G21"/>
    <x:mergeCell ref="A22:G22"/>
    <x:mergeCell ref="A24:G24"/>
    <x:mergeCell ref="A26:G26"/>
  </x:mergeCells>
  <x:conditionalFormatting sqref="B10:B10">
    <x:cfRule type="containsText" dxfId="0" priority="1" operator="containsText" text="OK"/>
    <x:cfRule type="containsText" dxfId="1" priority="2" operator="containsText" text="REVIEW"/>
  </x:conditionalFormatting>
  <x:pageMargins left="0.7" right="0.7" top="0.75" bottom="0.75" header="0.3" footer="0.3"/>
  <x:drawing xmlns:r="http://schemas.openxmlformats.org/officeDocument/2006/relationships" r:id="Ra331716bc6d74596"/>
</x:worksheet>
</file>

<file path=xl/worksheets/sheet2.xml><?xml version="1.0" encoding="utf-8"?>
<x:worksheet xmlns:x="http://schemas.openxmlformats.org/spreadsheetml/2006/main">
  <x:sheetViews>
    <x:sheetView showGridLines="0" workbookViewId="0"/>
  </x:sheetViews>
  <x:sheetFormatPr defaultRowHeight="15"/>
  <x:cols>
    <x:col min="1" max="1" width="42" hidden="0" customWidth="1"/>
    <x:col min="2" max="2" width="17" hidden="0" customWidth="1"/>
    <x:col min="3" max="3" width="17" hidden="0" customWidth="1"/>
    <x:col min="4" max="4" width="18" hidden="0" customWidth="1"/>
    <x:col min="5" max="5" width="15" hidden="0" customWidth="1"/>
    <x:col min="6" max="6" width="14" hidden="0" customWidth="1"/>
    <x:col min="7" max="7" width="14" hidden="0" customWidth="1"/>
    <x:col min="8" max="8" width="14" hidden="0" customWidth="1"/>
    <x:col min="9" max="9" width="14" hidden="0" customWidth="1"/>
    <x:col min="10" max="10" width="14" hidden="0" customWidth="1"/>
    <x:col min="11" max="11" width="17" hidden="0" customWidth="1"/>
    <x:col min="12" max="12" width="17" hidden="0" customWidth="1"/>
    <x:col min="13" max="13" width="17" hidden="0" customWidth="1"/>
  </x:cols>
  <x:sheetData>
    <x:row r="1" ht="40" customHeight="1">
      <x:c r="A1" s="3" t="str">
        <x:v>Inputs | replace the blue cells</x:v>
      </x:c>
      <x:c r="B1" s="3" t="str">
        <x:v>Inputs | replace the blue cells</x:v>
      </x:c>
      <x:c r="C1" s="3" t="str">
        <x:v>Inputs | replace the blue cells</x:v>
      </x:c>
      <x:c r="D1" s="3" t="str">
        <x:v>Inputs | replace the blue cells</x:v>
      </x:c>
      <x:c r="E1" s="3" t="str">
        <x:v>Inputs | replace the blue cells</x:v>
      </x:c>
      <x:c r="F1" s="3" t="str">
        <x:v>Inputs | replace the blue cells</x:v>
      </x:c>
      <x:c r="G1" s="3" t="str">
        <x:v>Inputs | replace the blue cells</x:v>
      </x:c>
      <x:c r="H1" s="3" t="str">
        <x:v>Inputs | replace the blue cells</x:v>
      </x:c>
      <x:c r="I1" s="3" t="str">
        <x:v>Inputs | replace the blue cells</x:v>
      </x:c>
      <x:c r="J1" s="3" t="str">
        <x:v>Inputs | replace the blue cells</x:v>
      </x:c>
      <x:c r="K1" s="3" t="str">
        <x:v>Inputs | replace the blue cells</x:v>
      </x:c>
      <x:c r="L1" s="3" t="str">
        <x:v>Inputs | replace the blue cells</x:v>
      </x:c>
      <x:c r="M1" s="3" t="str">
        <x:v>Inputs | replace the blue cells</x:v>
      </x:c>
    </x:row>
    <x:row r="2" ht="32" customHeight="1">
      <x:c r="A2" s="5" t="str">
        <x:v>Blue = editable inputs   |   Green = links to another sheet   |   Black = calculations. All example business figures are fictional.</x:v>
      </x:c>
      <x:c r="B2" s="5" t="str">
        <x:v>Blue = editable inputs   |   Green = links to another sheet   |   Black = calculations. All example business figures are fictional.</x:v>
      </x:c>
      <x:c r="C2" s="5" t="str">
        <x:v>Blue = editable inputs   |   Green = links to another sheet   |   Black = calculations. All example business figures are fictional.</x:v>
      </x:c>
      <x:c r="D2" s="5" t="str">
        <x:v>Blue = editable inputs   |   Green = links to another sheet   |   Black = calculations. All example business figures are fictional.</x:v>
      </x:c>
      <x:c r="E2" s="5" t="str">
        <x:v>Blue = editable inputs   |   Green = links to another sheet   |   Black = calculations. All example business figures are fictional.</x:v>
      </x:c>
      <x:c r="F2" s="5" t="str">
        <x:v>Blue = editable inputs   |   Green = links to another sheet   |   Black = calculations. All example business figures are fictional.</x:v>
      </x:c>
      <x:c r="G2" s="5" t="str">
        <x:v>Blue = editable inputs   |   Green = links to another sheet   |   Black = calculations. All example business figures are fictional.</x:v>
      </x:c>
      <x:c r="H2" s="5" t="str">
        <x:v>Blue = editable inputs   |   Green = links to another sheet   |   Black = calculations. All example business figures are fictional.</x:v>
      </x:c>
      <x:c r="I2" s="5" t="str">
        <x:v>Blue = editable inputs   |   Green = links to another sheet   |   Black = calculations. All example business figures are fictional.</x:v>
      </x:c>
      <x:c r="J2" s="5" t="str">
        <x:v>Blue = editable inputs   |   Green = links to another sheet   |   Black = calculations. All example business figures are fictional.</x:v>
      </x:c>
      <x:c r="K2" s="5" t="str">
        <x:v>Blue = editable inputs   |   Green = links to another sheet   |   Black = calculations. All example business figures are fictional.</x:v>
      </x:c>
      <x:c r="L2" s="5" t="str">
        <x:v>Blue = editable inputs   |   Green = links to another sheet   |   Black = calculations. All example business figures are fictional.</x:v>
      </x:c>
      <x:c r="M2" s="5" t="str">
        <x:v>Blue = editable inputs   |   Green = links to another sheet   |   Black = calculations. All example business figures are fictional.</x:v>
      </x:c>
    </x:row>
    <x:row r="3" ht="24" customHeight="1">
      <x:c r="A3" s="1"/>
      <x:c r="B3" s="1"/>
      <x:c r="C3" s="1"/>
      <x:c r="D3" s="1"/>
      <x:c r="E3" s="1"/>
      <x:c r="F3" s="1"/>
      <x:c r="G3" s="1"/>
      <x:c r="H3" s="1"/>
      <x:c r="I3" s="1"/>
      <x:c r="J3" s="1"/>
      <x:c r="K3" s="1"/>
      <x:c r="L3" s="1"/>
      <x:c r="M3" s="1"/>
    </x:row>
    <x:row r="4" ht="24" customHeight="1">
      <x:c r="A4" s="1"/>
      <x:c r="B4" s="1"/>
      <x:c r="C4" s="1"/>
      <x:c r="D4" s="47" t="str">
        <x:v>Funding instalments</x:v>
      </x:c>
      <x:c r="E4" s="48"/>
      <x:c r="F4" s="48"/>
      <x:c r="G4" s="48"/>
      <x:c r="H4" s="48"/>
      <x:c r="I4" s="48"/>
      <x:c r="J4" s="49"/>
      <x:c r="K4" s="1"/>
      <x:c r="L4" s="1"/>
      <x:c r="M4" s="1"/>
    </x:row>
    <x:row r="5" ht="24" customHeight="1">
      <x:c r="A5" s="1" t="str">
        <x:v>Opening cash</x:v>
      </x:c>
      <x:c r="B5" s="17" t="n">
        <x:v>50000</x:v>
      </x:c>
      <x:c r="C5" s="1"/>
      <x:c r="D5" s="50" t="str">
        <x:v>Instalment</x:v>
      </x:c>
      <x:c r="E5" s="51" t="str">
        <x:v>Gross funding</x:v>
      </x:c>
      <x:c r="F5" s="51" t="str">
        <x:v>Planned month</x:v>
      </x:c>
      <x:c r="G5" s="51" t="str">
        <x:v>Delay</x:v>
      </x:c>
      <x:c r="H5" s="51" t="str">
        <x:v>Actual month</x:v>
      </x:c>
      <x:c r="I5" s="51" t="str">
        <x:v>Fees</x:v>
      </x:c>
      <x:c r="J5" s="52" t="str">
        <x:v>Net cash</x:v>
      </x:c>
      <x:c r="K5" s="1"/>
      <x:c r="L5" s="1"/>
      <x:c r="M5" s="1"/>
    </x:row>
    <x:row r="6" ht="24" customHeight="1">
      <x:c r="A6" s="1" t="str">
        <x:v>Minimum cash buffer</x:v>
      </x:c>
      <x:c r="B6" s="17" t="n">
        <x:v>20000</x:v>
      </x:c>
      <x:c r="C6" s="1"/>
      <x:c r="D6" s="53" t="str">
        <x:v>Instalment 1</x:v>
      </x:c>
      <x:c r="E6" s="54" t="n">
        <x:v>50000</x:v>
      </x:c>
      <x:c r="F6" s="55" t="n">
        <x:v>7</x:v>
      </x:c>
      <x:c r="G6" s="55" t="n">
        <x:v>2</x:v>
      </x:c>
      <x:c r="H6" s="56" t="n">
        <x:f>IF(E6=0,"",IF(F6="",0,F6+G6))</x:f>
        <x:v>9</x:v>
      </x:c>
      <x:c r="I6" s="54" t="n">
        <x:v>2000</x:v>
      </x:c>
      <x:c r="J6" s="57" t="n">
        <x:f>MAX(0,E6-I6)</x:f>
        <x:v>48000</x:v>
      </x:c>
      <x:c r="K6" s="1"/>
      <x:c r="L6" s="1"/>
      <x:c r="M6" s="1"/>
    </x:row>
    <x:row r="7" ht="24" customHeight="1">
      <x:c r="A7" s="1"/>
      <x:c r="B7" s="17"/>
      <x:c r="C7" s="1"/>
      <x:c r="D7" s="53" t="str">
        <x:v>Instalment 2</x:v>
      </x:c>
      <x:c r="E7" s="54" t="n">
        <x:v>25000</x:v>
      </x:c>
      <x:c r="F7" s="55" t="n">
        <x:v>10</x:v>
      </x:c>
      <x:c r="G7" s="55" t="n">
        <x:v>0</x:v>
      </x:c>
      <x:c r="H7" s="56" t="n">
        <x:f>IF(E7=0,"",IF(F7="",0,F7+G7))</x:f>
        <x:v>10</x:v>
      </x:c>
      <x:c r="I7" s="54" t="n">
        <x:v>1000</x:v>
      </x:c>
      <x:c r="J7" s="57" t="n">
        <x:f>MAX(0,E7-I7)</x:f>
        <x:v>24000</x:v>
      </x:c>
      <x:c r="K7" s="1"/>
      <x:c r="L7" s="1"/>
      <x:c r="M7" s="1"/>
    </x:row>
    <x:row r="8" ht="24" customHeight="1">
      <x:c r="A8" s="1"/>
      <x:c r="B8" s="20"/>
      <x:c r="C8" s="1"/>
      <x:c r="D8" s="58" t="str">
        <x:v>Instalment 3</x:v>
      </x:c>
      <x:c r="E8" s="59" t="n">
        <x:v>0</x:v>
      </x:c>
      <x:c r="F8" s="60"/>
      <x:c r="G8" s="60" t="n">
        <x:v>0</x:v>
      </x:c>
      <x:c r="H8" s="61" t="str">
        <x:f>IF(E8=0,"",IF(F8="",0,F8+G8))</x:f>
      </x:c>
      <x:c r="I8" s="59" t="n">
        <x:v>0</x:v>
      </x:c>
      <x:c r="J8" s="62" t="n">
        <x:f>MAX(0,E8-I8)</x:f>
        <x:v>0</x:v>
      </x:c>
      <x:c r="K8" s="1"/>
      <x:c r="L8" s="1"/>
      <x:c r="M8" s="1"/>
    </x:row>
    <x:row r="9" ht="24" customHeight="1">
      <x:c r="A9" s="1"/>
      <x:c r="B9" s="20"/>
      <x:c r="C9" s="1"/>
      <x:c r="D9" s="1"/>
      <x:c r="E9" s="1"/>
      <x:c r="F9" s="1"/>
      <x:c r="G9" s="1"/>
      <x:c r="H9" s="1"/>
      <x:c r="I9" s="1"/>
      <x:c r="J9" s="1"/>
      <x:c r="K9" s="1"/>
      <x:c r="L9" s="1"/>
      <x:c r="M9" s="1"/>
    </x:row>
    <x:row r="10" ht="24" customHeight="1">
      <x:c r="A10" s="1"/>
      <x:c r="B10" s="1"/>
      <x:c r="C10" s="1"/>
      <x:c r="D10" s="1"/>
      <x:c r="E10" s="1"/>
      <x:c r="F10" s="1"/>
      <x:c r="G10" s="1"/>
      <x:c r="H10" s="1"/>
      <x:c r="I10" s="1"/>
      <x:c r="J10" s="1"/>
      <x:c r="K10" s="1"/>
      <x:c r="L10" s="1"/>
      <x:c r="M10" s="1"/>
    </x:row>
    <x:row r="11" ht="29" customHeight="1">
      <x:c r="A11" s="6" t="str">
        <x:v>Monthly forecast inputs | cash timing, GBP</x:v>
      </x:c>
      <x:c r="B11" s="6" t="str">
        <x:v>Monthly forecast inputs | cash timing, GBP</x:v>
      </x:c>
      <x:c r="C11" s="6" t="str">
        <x:v>Monthly forecast inputs | cash timing, GBP</x:v>
      </x:c>
      <x:c r="D11" s="6" t="str">
        <x:v>Monthly forecast inputs | cash timing, GBP</x:v>
      </x:c>
      <x:c r="E11" s="6" t="str">
        <x:v>Monthly forecast inputs | cash timing, GBP</x:v>
      </x:c>
      <x:c r="F11" s="6" t="str">
        <x:v>Monthly forecast inputs | cash timing, GBP</x:v>
      </x:c>
      <x:c r="G11" s="6" t="str">
        <x:v>Monthly forecast inputs | cash timing, GBP</x:v>
      </x:c>
      <x:c r="H11" s="6" t="str">
        <x:v>Monthly forecast inputs | cash timing, GBP</x:v>
      </x:c>
      <x:c r="I11" s="6" t="str">
        <x:v>Monthly forecast inputs | cash timing, GBP</x:v>
      </x:c>
      <x:c r="J11" s="6" t="str">
        <x:v>Monthly forecast inputs | cash timing, GBP</x:v>
      </x:c>
      <x:c r="K11" s="6" t="str">
        <x:v>Monthly forecast inputs | cash timing, GBP</x:v>
      </x:c>
      <x:c r="L11" s="6" t="str">
        <x:v>Monthly forecast inputs | cash timing, GBP</x:v>
      </x:c>
      <x:c r="M11" s="6" t="str">
        <x:v>Monthly forecast inputs | cash timing, GBP</x:v>
      </x:c>
    </x:row>
    <x:row r="12" ht="24" customHeight="1">
      <x:c r="A12" s="1"/>
      <x:c r="B12" s="21" t="n">
        <x:v>46266</x:v>
      </x:c>
      <x:c r="C12" s="21" t="n">
        <x:v>46296</x:v>
      </x:c>
      <x:c r="D12" s="21" t="n">
        <x:v>46327</x:v>
      </x:c>
      <x:c r="E12" s="21" t="n">
        <x:v>46357</x:v>
      </x:c>
      <x:c r="F12" s="21" t="n">
        <x:v>46388</x:v>
      </x:c>
      <x:c r="G12" s="21" t="n">
        <x:v>46419</x:v>
      </x:c>
      <x:c r="H12" s="21" t="n">
        <x:v>46447</x:v>
      </x:c>
      <x:c r="I12" s="21" t="n">
        <x:v>46478</x:v>
      </x:c>
      <x:c r="J12" s="21" t="n">
        <x:v>46508</x:v>
      </x:c>
      <x:c r="K12" s="21" t="n">
        <x:v>46539</x:v>
      </x:c>
      <x:c r="L12" s="21" t="n">
        <x:v>46569</x:v>
      </x:c>
      <x:c r="M12" s="21" t="n">
        <x:v>46600</x:v>
      </x:c>
    </x:row>
    <x:row r="13" ht="24" customHeight="1">
      <x:c r="A13" s="1" t="str">
        <x:v>Customer receipts</x:v>
      </x:c>
      <x:c r="B13" s="17" t="n">
        <x:v>28000</x:v>
      </x:c>
      <x:c r="C13" s="17" t="n">
        <x:v>29200</x:v>
      </x:c>
      <x:c r="D13" s="17" t="n">
        <x:v>30400</x:v>
      </x:c>
      <x:c r="E13" s="17" t="n">
        <x:v>31600</x:v>
      </x:c>
      <x:c r="F13" s="17" t="n">
        <x:v>32800</x:v>
      </x:c>
      <x:c r="G13" s="17" t="n">
        <x:v>34000</x:v>
      </x:c>
      <x:c r="H13" s="17" t="n">
        <x:v>35200</x:v>
      </x:c>
      <x:c r="I13" s="17" t="n">
        <x:v>36400</x:v>
      </x:c>
      <x:c r="J13" s="17" t="n">
        <x:v>37600</x:v>
      </x:c>
      <x:c r="K13" s="17" t="n">
        <x:v>38800</x:v>
      </x:c>
      <x:c r="L13" s="17" t="n">
        <x:v>40000</x:v>
      </x:c>
      <x:c r="M13" s="17" t="n">
        <x:v>41200</x:v>
      </x:c>
    </x:row>
    <x:row r="14" ht="24" customHeight="1">
      <x:c r="A14" s="1" t="str">
        <x:v>Other receipts</x:v>
      </x:c>
      <x:c r="B14" s="17" t="n">
        <x:v>0</x:v>
      </x:c>
      <x:c r="C14" s="17" t="n">
        <x:v>0</x:v>
      </x:c>
      <x:c r="D14" s="17" t="n">
        <x:v>0</x:v>
      </x:c>
      <x:c r="E14" s="17" t="n">
        <x:v>0</x:v>
      </x:c>
      <x:c r="F14" s="17" t="n">
        <x:v>0</x:v>
      </x:c>
      <x:c r="G14" s="17" t="n">
        <x:v>0</x:v>
      </x:c>
      <x:c r="H14" s="17" t="n">
        <x:v>0</x:v>
      </x:c>
      <x:c r="I14" s="17" t="n">
        <x:v>0</x:v>
      </x:c>
      <x:c r="J14" s="17" t="n">
        <x:v>0</x:v>
      </x:c>
      <x:c r="K14" s="17" t="n">
        <x:v>0</x:v>
      </x:c>
      <x:c r="L14" s="17" t="n">
        <x:v>0</x:v>
      </x:c>
      <x:c r="M14" s="17" t="n">
        <x:v>0</x:v>
      </x:c>
    </x:row>
    <x:row r="15" ht="24" customHeight="1">
      <x:c r="A15" s="1" t="str">
        <x:v>Staff and payroll payments</x:v>
      </x:c>
      <x:c r="B15" s="17" t="n">
        <x:v>18000</x:v>
      </x:c>
      <x:c r="C15" s="17" t="n">
        <x:v>18000</x:v>
      </x:c>
      <x:c r="D15" s="17" t="n">
        <x:v>18000</x:v>
      </x:c>
      <x:c r="E15" s="17" t="n">
        <x:v>18000</x:v>
      </x:c>
      <x:c r="F15" s="17" t="n">
        <x:v>18000</x:v>
      </x:c>
      <x:c r="G15" s="17" t="n">
        <x:v>18000</x:v>
      </x:c>
      <x:c r="H15" s="17" t="n">
        <x:v>18000</x:v>
      </x:c>
      <x:c r="I15" s="17" t="n">
        <x:v>18000</x:v>
      </x:c>
      <x:c r="J15" s="17" t="n">
        <x:v>18000</x:v>
      </x:c>
      <x:c r="K15" s="17" t="n">
        <x:v>18000</x:v>
      </x:c>
      <x:c r="L15" s="17" t="n">
        <x:v>18000</x:v>
      </x:c>
      <x:c r="M15" s="17" t="n">
        <x:v>18000</x:v>
      </x:c>
    </x:row>
    <x:row r="16" ht="24" customHeight="1">
      <x:c r="A16" s="1" t="str">
        <x:v>Supplier / operating payments</x:v>
      </x:c>
      <x:c r="B16" s="17" t="n">
        <x:v>13500</x:v>
      </x:c>
      <x:c r="C16" s="17" t="n">
        <x:v>13500</x:v>
      </x:c>
      <x:c r="D16" s="17" t="n">
        <x:v>13500</x:v>
      </x:c>
      <x:c r="E16" s="17" t="n">
        <x:v>13500</x:v>
      </x:c>
      <x:c r="F16" s="17" t="n">
        <x:v>13500</x:v>
      </x:c>
      <x:c r="G16" s="17" t="n">
        <x:v>13500</x:v>
      </x:c>
      <x:c r="H16" s="17" t="n">
        <x:v>13500</x:v>
      </x:c>
      <x:c r="I16" s="17" t="n">
        <x:v>13500</x:v>
      </x:c>
      <x:c r="J16" s="17" t="n">
        <x:v>13500</x:v>
      </x:c>
      <x:c r="K16" s="17" t="n">
        <x:v>13500</x:v>
      </x:c>
      <x:c r="L16" s="17" t="n">
        <x:v>13500</x:v>
      </x:c>
      <x:c r="M16" s="17" t="n">
        <x:v>13500</x:v>
      </x:c>
    </x:row>
    <x:row r="17" ht="24" customHeight="1">
      <x:c r="A17" s="1" t="str">
        <x:v>Tax and VAT cash payments</x:v>
      </x:c>
      <x:c r="B17" s="17" t="n">
        <x:v>0</x:v>
      </x:c>
      <x:c r="C17" s="17" t="n">
        <x:v>0</x:v>
      </x:c>
      <x:c r="D17" s="17" t="n">
        <x:v>4000</x:v>
      </x:c>
      <x:c r="E17" s="17" t="n">
        <x:v>0</x:v>
      </x:c>
      <x:c r="F17" s="17" t="n">
        <x:v>0</x:v>
      </x:c>
      <x:c r="G17" s="17" t="n">
        <x:v>4000</x:v>
      </x:c>
      <x:c r="H17" s="17" t="n">
        <x:v>0</x:v>
      </x:c>
      <x:c r="I17" s="17" t="n">
        <x:v>0</x:v>
      </x:c>
      <x:c r="J17" s="17" t="n">
        <x:v>4000</x:v>
      </x:c>
      <x:c r="K17" s="17" t="n">
        <x:v>0</x:v>
      </x:c>
      <x:c r="L17" s="17" t="n">
        <x:v>0</x:v>
      </x:c>
      <x:c r="M17" s="17" t="n">
        <x:v>4000</x:v>
      </x:c>
    </x:row>
    <x:row r="18" ht="24" customHeight="1">
      <x:c r="A18" s="1" t="str">
        <x:v>Capital expenditure</x:v>
      </x:c>
      <x:c r="B18" s="17" t="n">
        <x:v>0</x:v>
      </x:c>
      <x:c r="C18" s="17" t="n">
        <x:v>15000</x:v>
      </x:c>
      <x:c r="D18" s="17" t="n">
        <x:v>0</x:v>
      </x:c>
      <x:c r="E18" s="17" t="n">
        <x:v>0</x:v>
      </x:c>
      <x:c r="F18" s="17" t="n">
        <x:v>0</x:v>
      </x:c>
      <x:c r="G18" s="17" t="n">
        <x:v>0</x:v>
      </x:c>
      <x:c r="H18" s="17" t="n">
        <x:v>0</x:v>
      </x:c>
      <x:c r="I18" s="17" t="n">
        <x:v>0</x:v>
      </x:c>
      <x:c r="J18" s="17" t="n">
        <x:v>0</x:v>
      </x:c>
      <x:c r="K18" s="17" t="n">
        <x:v>0</x:v>
      </x:c>
      <x:c r="L18" s="17" t="n">
        <x:v>0</x:v>
      </x:c>
      <x:c r="M18" s="17" t="n">
        <x:v>0</x:v>
      </x:c>
    </x:row>
    <x:row r="19" ht="24" customHeight="1">
      <x:c r="A19" s="1" t="str">
        <x:v>Debt interest and repayments</x:v>
      </x:c>
      <x:c r="B19" s="17" t="n">
        <x:v>1000</x:v>
      </x:c>
      <x:c r="C19" s="17" t="n">
        <x:v>1000</x:v>
      </x:c>
      <x:c r="D19" s="17" t="n">
        <x:v>1000</x:v>
      </x:c>
      <x:c r="E19" s="17" t="n">
        <x:v>1000</x:v>
      </x:c>
      <x:c r="F19" s="17" t="n">
        <x:v>1000</x:v>
      </x:c>
      <x:c r="G19" s="17" t="n">
        <x:v>1000</x:v>
      </x:c>
      <x:c r="H19" s="17" t="n">
        <x:v>1000</x:v>
      </x:c>
      <x:c r="I19" s="17" t="n">
        <x:v>1000</x:v>
      </x:c>
      <x:c r="J19" s="17" t="n">
        <x:v>1000</x:v>
      </x:c>
      <x:c r="K19" s="17" t="n">
        <x:v>1000</x:v>
      </x:c>
      <x:c r="L19" s="17" t="n">
        <x:v>1000</x:v>
      </x:c>
      <x:c r="M19" s="17" t="n">
        <x:v>1000</x:v>
      </x:c>
    </x:row>
    <x:row r="20" ht="24" customHeight="1">
      <x:c r="A20" s="1" t="str">
        <x:v>Other cash payments</x:v>
      </x:c>
      <x:c r="B20" s="17" t="n">
        <x:v>0</x:v>
      </x:c>
      <x:c r="C20" s="17" t="n">
        <x:v>0</x:v>
      </x:c>
      <x:c r="D20" s="17" t="n">
        <x:v>0</x:v>
      </x:c>
      <x:c r="E20" s="17" t="n">
        <x:v>0</x:v>
      </x:c>
      <x:c r="F20" s="17" t="n">
        <x:v>0</x:v>
      </x:c>
      <x:c r="G20" s="17" t="n">
        <x:v>0</x:v>
      </x:c>
      <x:c r="H20" s="17" t="n">
        <x:v>0</x:v>
      </x:c>
      <x:c r="I20" s="17" t="n">
        <x:v>0</x:v>
      </x:c>
      <x:c r="J20" s="17" t="n">
        <x:v>0</x:v>
      </x:c>
      <x:c r="K20" s="17" t="n">
        <x:v>0</x:v>
      </x:c>
      <x:c r="L20" s="17" t="n">
        <x:v>0</x:v>
      </x:c>
      <x:c r="M20" s="17" t="n">
        <x:v>0</x:v>
      </x:c>
    </x:row>
    <x:row r="21" ht="24" customHeight="1">
      <x:c r="A21" s="1"/>
      <x:c r="B21" s="1"/>
      <x:c r="C21" s="1"/>
      <x:c r="D21" s="1"/>
      <x:c r="E21" s="1"/>
      <x:c r="F21" s="1"/>
      <x:c r="G21" s="1"/>
      <x:c r="H21" s="1"/>
      <x:c r="I21" s="1"/>
      <x:c r="J21" s="1"/>
      <x:c r="K21" s="1"/>
      <x:c r="L21" s="1"/>
      <x:c r="M21" s="1"/>
    </x:row>
    <x:row r="22" ht="35" customHeight="1">
      <x:c r="A22" s="5" t="str">
        <x:v>All cash payment inputs are positive amounts; the Cash Flow sheet subtracts them. Funding after month 12 is excluded. Funding transaction fees are deducted once in the instalment schedule.</x:v>
      </x:c>
      <x:c r="B22" s="5" t="str">
        <x:v>All cash payment inputs are entered as positive numbers; the Cash Flow sheet subtracts them. Funding arriving after month 12 is excluded from this forecast.</x:v>
      </x:c>
      <x:c r="C22" s="5" t="str">
        <x:v>All cash payment inputs are entered as positive numbers; the Cash Flow sheet subtracts them. Funding arriving after month 12 is excluded from this forecast.</x:v>
      </x:c>
      <x:c r="D22" s="5" t="str">
        <x:v>All cash payment inputs are entered as positive numbers; the Cash Flow sheet subtracts them. Funding arriving after month 12 is excluded from this forecast.</x:v>
      </x:c>
      <x:c r="E22" s="5" t="str">
        <x:v>All cash payment inputs are entered as positive numbers; the Cash Flow sheet subtracts them. Funding arriving after month 12 is excluded from this forecast.</x:v>
      </x:c>
      <x:c r="F22" s="5" t="str">
        <x:v>All cash payment inputs are entered as positive numbers; the Cash Flow sheet subtracts them. Funding arriving after month 12 is excluded from this forecast.</x:v>
      </x:c>
      <x:c r="G22" s="5" t="str">
        <x:v>All cash payment inputs are entered as positive numbers; the Cash Flow sheet subtracts them. Funding arriving after month 12 is excluded from this forecast.</x:v>
      </x:c>
      <x:c r="H22" s="5" t="str">
        <x:v>All cash payment inputs are entered as positive numbers; the Cash Flow sheet subtracts them. Funding arriving after month 12 is excluded from this forecast.</x:v>
      </x:c>
      <x:c r="I22" s="5" t="str">
        <x:v>All cash payment inputs are entered as positive numbers; the Cash Flow sheet subtracts them. Funding arriving after month 12 is excluded from this forecast.</x:v>
      </x:c>
      <x:c r="J22" s="5" t="str">
        <x:v>All cash payment inputs are entered as positive numbers; the Cash Flow sheet subtracts them. Funding arriving after month 12 is excluded from this forecast.</x:v>
      </x:c>
      <x:c r="K22" s="5" t="str">
        <x:v>All cash payment inputs are entered as positive numbers; the Cash Flow sheet subtracts them. Funding arriving after month 12 is excluded from this forecast.</x:v>
      </x:c>
      <x:c r="L22" s="5" t="str">
        <x:v>All cash payment inputs are entered as positive numbers; the Cash Flow sheet subtracts them. Funding arriving after month 12 is excluded from this forecast.</x:v>
      </x:c>
      <x:c r="M22" s="5" t="str">
        <x:v>All cash payment inputs are entered as positive numbers; the Cash Flow sheet subtracts them. Funding arriving after month 12 is excluded from this forecast.</x:v>
      </x:c>
    </x:row>
    <x:row r="23" ht="24" customHeight="1">
      <x:c r="A23" s="1"/>
      <x:c r="B23" s="1"/>
      <x:c r="C23" s="1"/>
      <x:c r="D23" s="1"/>
      <x:c r="E23" s="1"/>
      <x:c r="F23" s="1"/>
      <x:c r="G23" s="1"/>
      <x:c r="H23" s="1"/>
      <x:c r="I23" s="1"/>
      <x:c r="J23" s="1"/>
      <x:c r="K23" s="1"/>
      <x:c r="L23" s="1"/>
      <x:c r="M23" s="1"/>
    </x:row>
    <x:row r="24" ht="24" customHeight="1">
      <x:c r="A24" s="1"/>
      <x:c r="B24" s="1"/>
      <x:c r="C24" s="1"/>
      <x:c r="D24" s="1"/>
      <x:c r="E24" s="1"/>
      <x:c r="F24" s="1"/>
      <x:c r="G24" s="1"/>
      <x:c r="H24" s="1"/>
      <x:c r="I24" s="1"/>
      <x:c r="J24" s="1"/>
      <x:c r="K24" s="1"/>
      <x:c r="L24" s="1"/>
      <x:c r="M24" s="1"/>
    </x:row>
    <x:row r="25" ht="24" customHeight="1">
      <x:c r="A25" s="1"/>
      <x:c r="B25" s="1"/>
      <x:c r="C25" s="1"/>
      <x:c r="D25" s="1"/>
      <x:c r="E25" s="1"/>
      <x:c r="F25" s="1"/>
      <x:c r="G25" s="1"/>
      <x:c r="H25" s="1"/>
      <x:c r="I25" s="1"/>
      <x:c r="J25" s="1"/>
      <x:c r="K25" s="1"/>
      <x:c r="L25" s="1"/>
      <x:c r="M25" s="1"/>
    </x:row>
    <x:row r="26" ht="24" customHeight="1">
      <x:c r="A26" s="1"/>
      <x:c r="B26" s="1"/>
      <x:c r="C26" s="1"/>
      <x:c r="D26" s="1"/>
      <x:c r="E26" s="1"/>
      <x:c r="F26" s="1"/>
      <x:c r="G26" s="1"/>
      <x:c r="H26" s="1"/>
      <x:c r="I26" s="1"/>
      <x:c r="J26" s="1"/>
      <x:c r="K26" s="1"/>
      <x:c r="L26" s="1"/>
      <x:c r="M26" s="1"/>
    </x:row>
    <x:row r="27" ht="24" customHeight="1">
      <x:c r="A27" s="1"/>
      <x:c r="B27" s="1"/>
      <x:c r="C27" s="1"/>
      <x:c r="D27" s="1"/>
      <x:c r="E27" s="1"/>
      <x:c r="F27" s="1"/>
      <x:c r="G27" s="1"/>
      <x:c r="H27" s="1"/>
      <x:c r="I27" s="1"/>
      <x:c r="J27" s="1"/>
      <x:c r="K27" s="1"/>
      <x:c r="L27" s="1"/>
      <x:c r="M27" s="1"/>
    </x:row>
    <x:row r="28" ht="24" customHeight="1">
      <x:c r="A28" s="1"/>
      <x:c r="B28" s="1"/>
      <x:c r="C28" s="1"/>
      <x:c r="D28" s="1"/>
      <x:c r="E28" s="1"/>
      <x:c r="F28" s="1"/>
      <x:c r="G28" s="1"/>
      <x:c r="H28" s="1"/>
      <x:c r="I28" s="1"/>
      <x:c r="J28" s="1"/>
      <x:c r="K28" s="1"/>
      <x:c r="L28" s="1"/>
      <x:c r="M28" s="1"/>
    </x:row>
    <x:row r="29" ht="24" customHeight="1">
      <x:c r="A29" s="1"/>
      <x:c r="B29" s="1"/>
      <x:c r="C29" s="1"/>
      <x:c r="D29" s="1"/>
      <x:c r="E29" s="1"/>
      <x:c r="F29" s="1"/>
      <x:c r="G29" s="1"/>
      <x:c r="H29" s="1"/>
      <x:c r="I29" s="1"/>
      <x:c r="J29" s="1"/>
      <x:c r="K29" s="1"/>
      <x:c r="L29" s="1"/>
      <x:c r="M29" s="1"/>
    </x:row>
  </x:sheetData>
  <x:mergeCells>
    <x:mergeCell ref="A1:M1"/>
    <x:mergeCell ref="A2:M2"/>
    <x:mergeCell ref="A11:M11"/>
    <x:mergeCell ref="A22:M22"/>
  </x:mergeCells>
  <x:dataValidations count="7">
    <x:dataValidation type="whole" operator="between" sqref="B8">
      <x:formula1>1</x:formula1>
      <x:formula2>12</x:formula2>
    </x:dataValidation>
    <x:dataValidation type="whole" operator="between" sqref="B9">
      <x:formula1>0</x:formula1>
      <x:formula2>12</x:formula2>
    </x:dataValidation>
    <x:dataValidation type="decimal" operator="greaterThanOrEqual" sqref="B13:M20">
      <x:formula1>0</x:formula1>
    </x:dataValidation>
    <x:dataValidation type="whole" operator="between" sqref="F6:F8">
      <x:formula1>1</x:formula1>
      <x:formula2>12</x:formula2>
    </x:dataValidation>
    <x:dataValidation type="whole" operator="between" sqref="G6:G8">
      <x:formula1>0</x:formula1>
      <x:formula2>12</x:formula2>
    </x:dataValidation>
    <x:dataValidation type="decimal" operator="greaterThanOrEqual" sqref="E6:E8">
      <x:formula1>0</x:formula1>
    </x:dataValidation>
    <x:dataValidation type="decimal" operator="greaterThanOrEqual" sqref="I6:I8">
      <x:formula1>0</x:formula1>
    </x:dataValidation>
  </x:dataValidations>
  <x:pageMargins left="0.7" right="0.7" top="0.75" bottom="0.75" header="0.3" footer="0.3"/>
  <x:legacyDrawing xmlns:r="http://schemas.openxmlformats.org/officeDocument/2006/relationships" r:id="R632c0dc34b2b4541"/>
</x:worksheet>
</file>

<file path=xl/worksheets/sheet3.xml><?xml version="1.0" encoding="utf-8"?>
<x:worksheet xmlns:x="http://schemas.openxmlformats.org/spreadsheetml/2006/main">
  <x:sheetViews>
    <x:sheetView showGridLines="0" workbookViewId="0"/>
  </x:sheetViews>
  <x:sheetFormatPr defaultRowHeight="15"/>
  <x:cols>
    <x:col min="1" max="1" width="42"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s>
  <x:sheetData>
    <x:row r="1" ht="40" customHeight="1">
      <x:c r="A1" s="3" t="str">
        <x:v>Cash flow | 12 monthly forecast periods</x:v>
      </x:c>
      <x:c r="B1" s="3" t="str">
        <x:v>Cash flow | 12 monthly forecast periods</x:v>
      </x:c>
      <x:c r="C1" s="3" t="str">
        <x:v>Cash flow | 12 monthly forecast periods</x:v>
      </x:c>
      <x:c r="D1" s="3" t="str">
        <x:v>Cash flow | 12 monthly forecast periods</x:v>
      </x:c>
      <x:c r="E1" s="3" t="str">
        <x:v>Cash flow | 12 monthly forecast periods</x:v>
      </x:c>
      <x:c r="F1" s="3" t="str">
        <x:v>Cash flow | 12 monthly forecast periods</x:v>
      </x:c>
      <x:c r="G1" s="3" t="str">
        <x:v>Cash flow | 12 monthly forecast periods</x:v>
      </x:c>
      <x:c r="H1" s="3" t="str">
        <x:v>Cash flow | 12 monthly forecast periods</x:v>
      </x:c>
      <x:c r="I1" s="3" t="str">
        <x:v>Cash flow | 12 monthly forecast periods</x:v>
      </x:c>
      <x:c r="J1" s="3" t="str">
        <x:v>Cash flow | 12 monthly forecast periods</x:v>
      </x:c>
      <x:c r="K1" s="3" t="str">
        <x:v>Cash flow | 12 monthly forecast periods</x:v>
      </x:c>
      <x:c r="L1" s="3" t="str">
        <x:v>Cash flow | 12 monthly forecast periods</x:v>
      </x:c>
      <x:c r="M1" s="3" t="str">
        <x:v>Cash flow | 12 monthly forecast periods</x:v>
      </x:c>
    </x:row>
    <x:row r="2" ht="26" customHeight="1">
      <x:c r="A2" s="5" t="str">
        <x:v>Formula-driven output. Change Inputs, not this sheet. Negative cash means a funding shortfall.</x:v>
      </x:c>
      <x:c r="B2" s="5" t="str">
        <x:v>Formula-driven output. Change Inputs, not this sheet. Negative cash means a funding shortfall.</x:v>
      </x:c>
      <x:c r="C2" s="5" t="str">
        <x:v>Formula-driven output. Change Inputs, not this sheet. Negative cash means a funding shortfall.</x:v>
      </x:c>
      <x:c r="D2" s="5" t="str">
        <x:v>Formula-driven output. Change Inputs, not this sheet. Negative cash means a funding shortfall.</x:v>
      </x:c>
      <x:c r="E2" s="5" t="str">
        <x:v>Formula-driven output. Change Inputs, not this sheet. Negative cash means a funding shortfall.</x:v>
      </x:c>
      <x:c r="F2" s="5" t="str">
        <x:v>Formula-driven output. Change Inputs, not this sheet. Negative cash means a funding shortfall.</x:v>
      </x:c>
      <x:c r="G2" s="5" t="str">
        <x:v>Formula-driven output. Change Inputs, not this sheet. Negative cash means a funding shortfall.</x:v>
      </x:c>
      <x:c r="H2" s="5" t="str">
        <x:v>Formula-driven output. Change Inputs, not this sheet. Negative cash means a funding shortfall.</x:v>
      </x:c>
      <x:c r="I2" s="5" t="str">
        <x:v>Formula-driven output. Change Inputs, not this sheet. Negative cash means a funding shortfall.</x:v>
      </x:c>
      <x:c r="J2" s="5" t="str">
        <x:v>Formula-driven output. Change Inputs, not this sheet. Negative cash means a funding shortfall.</x:v>
      </x:c>
      <x:c r="K2" s="5" t="str">
        <x:v>Formula-driven output. Change Inputs, not this sheet. Negative cash means a funding shortfall.</x:v>
      </x:c>
      <x:c r="L2" s="5" t="str">
        <x:v>Formula-driven output. Change Inputs, not this sheet. Negative cash means a funding shortfall.</x:v>
      </x:c>
      <x:c r="M2" s="5" t="str">
        <x:v>Formula-driven output. Change Inputs, not this sheet. Negative cash means a funding shortfall.</x:v>
      </x:c>
    </x:row>
    <x:row r="3" ht="24" customHeight="1">
      <x:c r="A3" s="1"/>
      <x:c r="B3" s="1"/>
      <x:c r="C3" s="1"/>
      <x:c r="D3" s="1"/>
      <x:c r="E3" s="1"/>
      <x:c r="F3" s="1"/>
      <x:c r="G3" s="1"/>
      <x:c r="H3" s="1"/>
      <x:c r="I3" s="1"/>
      <x:c r="J3" s="1"/>
      <x:c r="K3" s="1"/>
      <x:c r="L3" s="1"/>
      <x:c r="M3" s="1"/>
    </x:row>
    <x:row r="4" ht="24" customHeight="1">
      <x:c r="A4" s="1"/>
      <x:c r="B4" s="22" t="n">
        <x:f>'Inputs'!B12</x:f>
        <x:v>46266</x:v>
      </x:c>
      <x:c r="C4" s="22" t="n">
        <x:f>'Inputs'!C12</x:f>
        <x:v>46296</x:v>
      </x:c>
      <x:c r="D4" s="22" t="n">
        <x:f>'Inputs'!D12</x:f>
        <x:v>46327</x:v>
      </x:c>
      <x:c r="E4" s="22" t="n">
        <x:f>'Inputs'!E12</x:f>
        <x:v>46357</x:v>
      </x:c>
      <x:c r="F4" s="22" t="n">
        <x:f>'Inputs'!F12</x:f>
        <x:v>46388</x:v>
      </x:c>
      <x:c r="G4" s="22" t="n">
        <x:f>'Inputs'!G12</x:f>
        <x:v>46419</x:v>
      </x:c>
      <x:c r="H4" s="22" t="n">
        <x:f>'Inputs'!H12</x:f>
        <x:v>46447</x:v>
      </x:c>
      <x:c r="I4" s="22" t="n">
        <x:f>'Inputs'!I12</x:f>
        <x:v>46478</x:v>
      </x:c>
      <x:c r="J4" s="22" t="n">
        <x:f>'Inputs'!J12</x:f>
        <x:v>46508</x:v>
      </x:c>
      <x:c r="K4" s="22" t="n">
        <x:f>'Inputs'!K12</x:f>
        <x:v>46539</x:v>
      </x:c>
      <x:c r="L4" s="22" t="n">
        <x:f>'Inputs'!L12</x:f>
        <x:v>46569</x:v>
      </x:c>
      <x:c r="M4" s="22" t="n">
        <x:f>'Inputs'!M12</x:f>
        <x:v>46600</x:v>
      </x:c>
    </x:row>
    <x:row r="5" ht="24" customHeight="1">
      <x:c r="A5" s="1" t="str">
        <x:v>Month number</x:v>
      </x:c>
      <x:c r="B5" s="1" t="n">
        <x:v>1</x:v>
      </x:c>
      <x:c r="C5" s="1" t="n">
        <x:v>2</x:v>
      </x:c>
      <x:c r="D5" s="1" t="n">
        <x:v>3</x:v>
      </x:c>
      <x:c r="E5" s="1" t="n">
        <x:v>4</x:v>
      </x:c>
      <x:c r="F5" s="1" t="n">
        <x:v>5</x:v>
      </x:c>
      <x:c r="G5" s="1" t="n">
        <x:v>6</x:v>
      </x:c>
      <x:c r="H5" s="1" t="n">
        <x:v>7</x:v>
      </x:c>
      <x:c r="I5" s="1" t="n">
        <x:v>8</x:v>
      </x:c>
      <x:c r="J5" s="1" t="n">
        <x:v>9</x:v>
      </x:c>
      <x:c r="K5" s="1" t="n">
        <x:v>10</x:v>
      </x:c>
      <x:c r="L5" s="1" t="n">
        <x:v>11</x:v>
      </x:c>
      <x:c r="M5" s="1" t="n">
        <x:v>12</x:v>
      </x:c>
    </x:row>
    <x:row r="6" ht="24" customHeight="1">
      <x:c r="A6" s="1" t="str">
        <x:v>Opening cash</x:v>
      </x:c>
      <x:c r="B6" s="8" t="n">
        <x:f>'Inputs'!B5</x:f>
        <x:v>50000</x:v>
      </x:c>
      <x:c r="C6" s="24" t="n">
        <x:f>B23</x:f>
        <x:v>45500</x:v>
      </x:c>
      <x:c r="D6" s="24" t="n">
        <x:f>C23</x:f>
        <x:v>27200</x:v>
      </x:c>
      <x:c r="E6" s="24" t="n">
        <x:f>D23</x:f>
        <x:v>21100</x:v>
      </x:c>
      <x:c r="F6" s="24" t="n">
        <x:f>E23</x:f>
        <x:v>20200</x:v>
      </x:c>
      <x:c r="G6" s="24" t="n">
        <x:f>F23</x:f>
        <x:v>20500</x:v>
      </x:c>
      <x:c r="H6" s="24" t="n">
        <x:f>G23</x:f>
        <x:v>18000</x:v>
      </x:c>
      <x:c r="I6" s="24" t="n">
        <x:f>H23</x:f>
        <x:v>20700</x:v>
      </x:c>
      <x:c r="J6" s="24" t="n">
        <x:f>I23</x:f>
        <x:v>24600</x:v>
      </x:c>
      <x:c r="K6" s="24" t="n">
        <x:f>J23</x:f>
        <x:v>73700</x:v>
      </x:c>
      <x:c r="L6" s="24" t="n">
        <x:f>K23</x:f>
        <x:v>104000</x:v>
      </x:c>
      <x:c r="M6" s="24" t="n">
        <x:f>L23</x:f>
        <x:v>111500</x:v>
      </x:c>
    </x:row>
    <x:row r="7" ht="24" customHeight="1">
      <x:c r="A7" s="1"/>
      <x:c r="B7" s="15"/>
      <x:c r="C7" s="15"/>
      <x:c r="D7" s="15"/>
      <x:c r="E7" s="15"/>
      <x:c r="F7" s="15"/>
      <x:c r="G7" s="15"/>
      <x:c r="H7" s="15"/>
      <x:c r="I7" s="15"/>
      <x:c r="J7" s="15"/>
      <x:c r="K7" s="15"/>
      <x:c r="L7" s="15"/>
      <x:c r="M7" s="15"/>
    </x:row>
    <x:row r="8" ht="24" customHeight="1">
      <x:c r="A8" s="1" t="str">
        <x:v>Customer receipts</x:v>
      </x:c>
      <x:c r="B8" s="8" t="n">
        <x:f>'Inputs'!B13</x:f>
        <x:v>28000</x:v>
      </x:c>
      <x:c r="C8" s="8" t="n">
        <x:f>'Inputs'!C13</x:f>
        <x:v>29200</x:v>
      </x:c>
      <x:c r="D8" s="8" t="n">
        <x:f>'Inputs'!D13</x:f>
        <x:v>30400</x:v>
      </x:c>
      <x:c r="E8" s="8" t="n">
        <x:f>'Inputs'!E13</x:f>
        <x:v>31600</x:v>
      </x:c>
      <x:c r="F8" s="8" t="n">
        <x:f>'Inputs'!F13</x:f>
        <x:v>32800</x:v>
      </x:c>
      <x:c r="G8" s="8" t="n">
        <x:f>'Inputs'!G13</x:f>
        <x:v>34000</x:v>
      </x:c>
      <x:c r="H8" s="8" t="n">
        <x:f>'Inputs'!H13</x:f>
        <x:v>35200</x:v>
      </x:c>
      <x:c r="I8" s="8" t="n">
        <x:f>'Inputs'!I13</x:f>
        <x:v>36400</x:v>
      </x:c>
      <x:c r="J8" s="8" t="n">
        <x:f>'Inputs'!J13</x:f>
        <x:v>37600</x:v>
      </x:c>
      <x:c r="K8" s="8" t="n">
        <x:f>'Inputs'!K13</x:f>
        <x:v>38800</x:v>
      </x:c>
      <x:c r="L8" s="8" t="n">
        <x:f>'Inputs'!L13</x:f>
        <x:v>40000</x:v>
      </x:c>
      <x:c r="M8" s="8" t="n">
        <x:f>'Inputs'!M13</x:f>
        <x:v>41200</x:v>
      </x:c>
    </x:row>
    <x:row r="9" ht="24" customHeight="1">
      <x:c r="A9" s="1" t="str">
        <x:v>Other receipts</x:v>
      </x:c>
      <x:c r="B9" s="8" t="n">
        <x:f>'Inputs'!B14</x:f>
        <x:v>0</x:v>
      </x:c>
      <x:c r="C9" s="8" t="n">
        <x:f>'Inputs'!C14</x:f>
        <x:v>0</x:v>
      </x:c>
      <x:c r="D9" s="8" t="n">
        <x:f>'Inputs'!D14</x:f>
        <x:v>0</x:v>
      </x:c>
      <x:c r="E9" s="8" t="n">
        <x:f>'Inputs'!E14</x:f>
        <x:v>0</x:v>
      </x:c>
      <x:c r="F9" s="8" t="n">
        <x:f>'Inputs'!F14</x:f>
        <x:v>0</x:v>
      </x:c>
      <x:c r="G9" s="8" t="n">
        <x:f>'Inputs'!G14</x:f>
        <x:v>0</x:v>
      </x:c>
      <x:c r="H9" s="8" t="n">
        <x:f>'Inputs'!H14</x:f>
        <x:v>0</x:v>
      </x:c>
      <x:c r="I9" s="8" t="n">
        <x:f>'Inputs'!I14</x:f>
        <x:v>0</x:v>
      </x:c>
      <x:c r="J9" s="8" t="n">
        <x:f>'Inputs'!J14</x:f>
        <x:v>0</x:v>
      </x:c>
      <x:c r="K9" s="8" t="n">
        <x:f>'Inputs'!K14</x:f>
        <x:v>0</x:v>
      </x:c>
      <x:c r="L9" s="8" t="n">
        <x:f>'Inputs'!L14</x:f>
        <x:v>0</x:v>
      </x:c>
      <x:c r="M9" s="8" t="n">
        <x:f>'Inputs'!M14</x:f>
        <x:v>0</x:v>
      </x:c>
    </x:row>
    <x:row r="10" ht="24" customHeight="1">
      <x:c r="A10" s="1" t="str">
        <x:v>Net funding received</x:v>
      </x:c>
      <x:c r="B10" s="8" t="n">
        <x:f>IF(B5='Inputs'!$H$6,'Inputs'!$J$6,0)+IF(B5='Inputs'!$H$7,'Inputs'!$J$7,0)+IF(B5='Inputs'!$H$8,'Inputs'!$J$8,0)</x:f>
        <x:v>0</x:v>
      </x:c>
      <x:c r="C10" s="8" t="n">
        <x:f>IF(C5='Inputs'!$H$6,'Inputs'!$J$6,0)+IF(C5='Inputs'!$H$7,'Inputs'!$J$7,0)+IF(C5='Inputs'!$H$8,'Inputs'!$J$8,0)</x:f>
        <x:v>0</x:v>
      </x:c>
      <x:c r="D10" s="8" t="n">
        <x:f>IF(D5='Inputs'!$H$6,'Inputs'!$J$6,0)+IF(D5='Inputs'!$H$7,'Inputs'!$J$7,0)+IF(D5='Inputs'!$H$8,'Inputs'!$J$8,0)</x:f>
        <x:v>0</x:v>
      </x:c>
      <x:c r="E10" s="8" t="n">
        <x:f>IF(E5='Inputs'!$H$6,'Inputs'!$J$6,0)+IF(E5='Inputs'!$H$7,'Inputs'!$J$7,0)+IF(E5='Inputs'!$H$8,'Inputs'!$J$8,0)</x:f>
        <x:v>0</x:v>
      </x:c>
      <x:c r="F10" s="8" t="n">
        <x:f>IF(F5='Inputs'!$H$6,'Inputs'!$J$6,0)+IF(F5='Inputs'!$H$7,'Inputs'!$J$7,0)+IF(F5='Inputs'!$H$8,'Inputs'!$J$8,0)</x:f>
        <x:v>0</x:v>
      </x:c>
      <x:c r="G10" s="8" t="n">
        <x:f>IF(G5='Inputs'!$H$6,'Inputs'!$J$6,0)+IF(G5='Inputs'!$H$7,'Inputs'!$J$7,0)+IF(G5='Inputs'!$H$8,'Inputs'!$J$8,0)</x:f>
        <x:v>0</x:v>
      </x:c>
      <x:c r="H10" s="8" t="n">
        <x:f>IF(H5='Inputs'!$H$6,'Inputs'!$J$6,0)+IF(H5='Inputs'!$H$7,'Inputs'!$J$7,0)+IF(H5='Inputs'!$H$8,'Inputs'!$J$8,0)</x:f>
        <x:v>0</x:v>
      </x:c>
      <x:c r="I10" s="8" t="n">
        <x:f>IF(I5='Inputs'!$H$6,'Inputs'!$J$6,0)+IF(I5='Inputs'!$H$7,'Inputs'!$J$7,0)+IF(I5='Inputs'!$H$8,'Inputs'!$J$8,0)</x:f>
        <x:v>0</x:v>
      </x:c>
      <x:c r="J10" s="8" t="n">
        <x:f>IF(J5='Inputs'!$H$6,'Inputs'!$J$6,0)+IF(J5='Inputs'!$H$7,'Inputs'!$J$7,0)+IF(J5='Inputs'!$H$8,'Inputs'!$J$8,0)</x:f>
        <x:v>48000</x:v>
      </x:c>
      <x:c r="K10" s="8" t="n">
        <x:f>IF(K5='Inputs'!$H$6,'Inputs'!$J$6,0)+IF(K5='Inputs'!$H$7,'Inputs'!$J$7,0)+IF(K5='Inputs'!$H$8,'Inputs'!$J$8,0)</x:f>
        <x:v>24000</x:v>
      </x:c>
      <x:c r="L10" s="8" t="n">
        <x:f>IF(L5='Inputs'!$H$6,'Inputs'!$J$6,0)+IF(L5='Inputs'!$H$7,'Inputs'!$J$7,0)+IF(L5='Inputs'!$H$8,'Inputs'!$J$8,0)</x:f>
        <x:v>0</x:v>
      </x:c>
      <x:c r="M10" s="8" t="n">
        <x:f>IF(M5='Inputs'!$H$6,'Inputs'!$J$6,0)+IF(M5='Inputs'!$H$7,'Inputs'!$J$7,0)+IF(M5='Inputs'!$H$8,'Inputs'!$J$8,0)</x:f>
        <x:v>0</x:v>
      </x:c>
    </x:row>
    <x:row r="11" ht="28" customHeight="1">
      <x:c r="A11" s="13" t="str">
        <x:v>Total cash inflows</x:v>
      </x:c>
      <x:c r="B11" s="27" t="n">
        <x:f>SUM(B8:B10)</x:f>
        <x:v>28000</x:v>
      </x:c>
      <x:c r="C11" s="27" t="n">
        <x:f>SUM(C8:C10)</x:f>
        <x:v>29200</x:v>
      </x:c>
      <x:c r="D11" s="27" t="n">
        <x:f>SUM(D8:D10)</x:f>
        <x:v>30400</x:v>
      </x:c>
      <x:c r="E11" s="27" t="n">
        <x:f>SUM(E8:E10)</x:f>
        <x:v>31600</x:v>
      </x:c>
      <x:c r="F11" s="27" t="n">
        <x:f>SUM(F8:F10)</x:f>
        <x:v>32800</x:v>
      </x:c>
      <x:c r="G11" s="27" t="n">
        <x:f>SUM(G8:G10)</x:f>
        <x:v>34000</x:v>
      </x:c>
      <x:c r="H11" s="27" t="n">
        <x:f>SUM(H8:H10)</x:f>
        <x:v>35200</x:v>
      </x:c>
      <x:c r="I11" s="27" t="n">
        <x:f>SUM(I8:I10)</x:f>
        <x:v>36400</x:v>
      </x:c>
      <x:c r="J11" s="27" t="n">
        <x:f>SUM(J8:J10)</x:f>
        <x:v>85600</x:v>
      </x:c>
      <x:c r="K11" s="27" t="n">
        <x:f>SUM(K8:K10)</x:f>
        <x:v>62800</x:v>
      </x:c>
      <x:c r="L11" s="27" t="n">
        <x:f>SUM(L8:L10)</x:f>
        <x:v>40000</x:v>
      </x:c>
      <x:c r="M11" s="27" t="n">
        <x:f>SUM(M8:M10)</x:f>
        <x:v>41200</x:v>
      </x:c>
    </x:row>
    <x:row r="12" ht="24" customHeight="1">
      <x:c r="A12" s="1"/>
      <x:c r="B12" s="15"/>
      <x:c r="C12" s="15"/>
      <x:c r="D12" s="15"/>
      <x:c r="E12" s="15"/>
      <x:c r="F12" s="15"/>
      <x:c r="G12" s="15"/>
      <x:c r="H12" s="15"/>
      <x:c r="I12" s="15"/>
      <x:c r="J12" s="15"/>
      <x:c r="K12" s="15"/>
      <x:c r="L12" s="15"/>
      <x:c r="M12" s="15"/>
    </x:row>
    <x:row r="13" ht="24" customHeight="1">
      <x:c r="A13" s="1" t="str">
        <x:v>Staff and payroll payments</x:v>
      </x:c>
      <x:c r="B13" s="8" t="n">
        <x:f>'Inputs'!B15</x:f>
        <x:v>18000</x:v>
      </x:c>
      <x:c r="C13" s="8" t="n">
        <x:f>'Inputs'!C15</x:f>
        <x:v>18000</x:v>
      </x:c>
      <x:c r="D13" s="8" t="n">
        <x:f>'Inputs'!D15</x:f>
        <x:v>18000</x:v>
      </x:c>
      <x:c r="E13" s="8" t="n">
        <x:f>'Inputs'!E15</x:f>
        <x:v>18000</x:v>
      </x:c>
      <x:c r="F13" s="8" t="n">
        <x:f>'Inputs'!F15</x:f>
        <x:v>18000</x:v>
      </x:c>
      <x:c r="G13" s="8" t="n">
        <x:f>'Inputs'!G15</x:f>
        <x:v>18000</x:v>
      </x:c>
      <x:c r="H13" s="8" t="n">
        <x:f>'Inputs'!H15</x:f>
        <x:v>18000</x:v>
      </x:c>
      <x:c r="I13" s="8" t="n">
        <x:f>'Inputs'!I15</x:f>
        <x:v>18000</x:v>
      </x:c>
      <x:c r="J13" s="8" t="n">
        <x:f>'Inputs'!J15</x:f>
        <x:v>18000</x:v>
      </x:c>
      <x:c r="K13" s="8" t="n">
        <x:f>'Inputs'!K15</x:f>
        <x:v>18000</x:v>
      </x:c>
      <x:c r="L13" s="8" t="n">
        <x:f>'Inputs'!L15</x:f>
        <x:v>18000</x:v>
      </x:c>
      <x:c r="M13" s="8" t="n">
        <x:f>'Inputs'!M15</x:f>
        <x:v>18000</x:v>
      </x:c>
    </x:row>
    <x:row r="14" ht="24" customHeight="1">
      <x:c r="A14" s="1" t="str">
        <x:v>Supplier / operating payments</x:v>
      </x:c>
      <x:c r="B14" s="8" t="n">
        <x:f>'Inputs'!B16</x:f>
        <x:v>13500</x:v>
      </x:c>
      <x:c r="C14" s="8" t="n">
        <x:f>'Inputs'!C16</x:f>
        <x:v>13500</x:v>
      </x:c>
      <x:c r="D14" s="8" t="n">
        <x:f>'Inputs'!D16</x:f>
        <x:v>13500</x:v>
      </x:c>
      <x:c r="E14" s="8" t="n">
        <x:f>'Inputs'!E16</x:f>
        <x:v>13500</x:v>
      </x:c>
      <x:c r="F14" s="8" t="n">
        <x:f>'Inputs'!F16</x:f>
        <x:v>13500</x:v>
      </x:c>
      <x:c r="G14" s="8" t="n">
        <x:f>'Inputs'!G16</x:f>
        <x:v>13500</x:v>
      </x:c>
      <x:c r="H14" s="8" t="n">
        <x:f>'Inputs'!H16</x:f>
        <x:v>13500</x:v>
      </x:c>
      <x:c r="I14" s="8" t="n">
        <x:f>'Inputs'!I16</x:f>
        <x:v>13500</x:v>
      </x:c>
      <x:c r="J14" s="8" t="n">
        <x:f>'Inputs'!J16</x:f>
        <x:v>13500</x:v>
      </x:c>
      <x:c r="K14" s="8" t="n">
        <x:f>'Inputs'!K16</x:f>
        <x:v>13500</x:v>
      </x:c>
      <x:c r="L14" s="8" t="n">
        <x:f>'Inputs'!L16</x:f>
        <x:v>13500</x:v>
      </x:c>
      <x:c r="M14" s="8" t="n">
        <x:f>'Inputs'!M16</x:f>
        <x:v>13500</x:v>
      </x:c>
    </x:row>
    <x:row r="15" ht="24" customHeight="1">
      <x:c r="A15" s="1" t="str">
        <x:v>Tax and VAT cash payments</x:v>
      </x:c>
      <x:c r="B15" s="8" t="n">
        <x:f>'Inputs'!B17</x:f>
        <x:v>0</x:v>
      </x:c>
      <x:c r="C15" s="8" t="n">
        <x:f>'Inputs'!C17</x:f>
        <x:v>0</x:v>
      </x:c>
      <x:c r="D15" s="8" t="n">
        <x:f>'Inputs'!D17</x:f>
        <x:v>4000</x:v>
      </x:c>
      <x:c r="E15" s="8" t="n">
        <x:f>'Inputs'!E17</x:f>
        <x:v>0</x:v>
      </x:c>
      <x:c r="F15" s="8" t="n">
        <x:f>'Inputs'!F17</x:f>
        <x:v>0</x:v>
      </x:c>
      <x:c r="G15" s="8" t="n">
        <x:f>'Inputs'!G17</x:f>
        <x:v>4000</x:v>
      </x:c>
      <x:c r="H15" s="8" t="n">
        <x:f>'Inputs'!H17</x:f>
        <x:v>0</x:v>
      </x:c>
      <x:c r="I15" s="8" t="n">
        <x:f>'Inputs'!I17</x:f>
        <x:v>0</x:v>
      </x:c>
      <x:c r="J15" s="8" t="n">
        <x:f>'Inputs'!J17</x:f>
        <x:v>4000</x:v>
      </x:c>
      <x:c r="K15" s="8" t="n">
        <x:f>'Inputs'!K17</x:f>
        <x:v>0</x:v>
      </x:c>
      <x:c r="L15" s="8" t="n">
        <x:f>'Inputs'!L17</x:f>
        <x:v>0</x:v>
      </x:c>
      <x:c r="M15" s="8" t="n">
        <x:f>'Inputs'!M17</x:f>
        <x:v>4000</x:v>
      </x:c>
    </x:row>
    <x:row r="16" ht="24" customHeight="1">
      <x:c r="A16" s="1" t="str">
        <x:v>Capital expenditure</x:v>
      </x:c>
      <x:c r="B16" s="8" t="n">
        <x:f>'Inputs'!B18</x:f>
        <x:v>0</x:v>
      </x:c>
      <x:c r="C16" s="8" t="n">
        <x:f>'Inputs'!C18</x:f>
        <x:v>15000</x:v>
      </x:c>
      <x:c r="D16" s="8" t="n">
        <x:f>'Inputs'!D18</x:f>
        <x:v>0</x:v>
      </x:c>
      <x:c r="E16" s="8" t="n">
        <x:f>'Inputs'!E18</x:f>
        <x:v>0</x:v>
      </x:c>
      <x:c r="F16" s="8" t="n">
        <x:f>'Inputs'!F18</x:f>
        <x:v>0</x:v>
      </x:c>
      <x:c r="G16" s="8" t="n">
        <x:f>'Inputs'!G18</x:f>
        <x:v>0</x:v>
      </x:c>
      <x:c r="H16" s="8" t="n">
        <x:f>'Inputs'!H18</x:f>
        <x:v>0</x:v>
      </x:c>
      <x:c r="I16" s="8" t="n">
        <x:f>'Inputs'!I18</x:f>
        <x:v>0</x:v>
      </x:c>
      <x:c r="J16" s="8" t="n">
        <x:f>'Inputs'!J18</x:f>
        <x:v>0</x:v>
      </x:c>
      <x:c r="K16" s="8" t="n">
        <x:f>'Inputs'!K18</x:f>
        <x:v>0</x:v>
      </x:c>
      <x:c r="L16" s="8" t="n">
        <x:f>'Inputs'!L18</x:f>
        <x:v>0</x:v>
      </x:c>
      <x:c r="M16" s="8" t="n">
        <x:f>'Inputs'!M18</x:f>
        <x:v>0</x:v>
      </x:c>
    </x:row>
    <x:row r="17" ht="24" customHeight="1">
      <x:c r="A17" s="1" t="str">
        <x:v>Debt interest and repayments</x:v>
      </x:c>
      <x:c r="B17" s="8" t="n">
        <x:f>'Inputs'!B19</x:f>
        <x:v>1000</x:v>
      </x:c>
      <x:c r="C17" s="8" t="n">
        <x:f>'Inputs'!C19</x:f>
        <x:v>1000</x:v>
      </x:c>
      <x:c r="D17" s="8" t="n">
        <x:f>'Inputs'!D19</x:f>
        <x:v>1000</x:v>
      </x:c>
      <x:c r="E17" s="8" t="n">
        <x:f>'Inputs'!E19</x:f>
        <x:v>1000</x:v>
      </x:c>
      <x:c r="F17" s="8" t="n">
        <x:f>'Inputs'!F19</x:f>
        <x:v>1000</x:v>
      </x:c>
      <x:c r="G17" s="8" t="n">
        <x:f>'Inputs'!G19</x:f>
        <x:v>1000</x:v>
      </x:c>
      <x:c r="H17" s="8" t="n">
        <x:f>'Inputs'!H19</x:f>
        <x:v>1000</x:v>
      </x:c>
      <x:c r="I17" s="8" t="n">
        <x:f>'Inputs'!I19</x:f>
        <x:v>1000</x:v>
      </x:c>
      <x:c r="J17" s="8" t="n">
        <x:f>'Inputs'!J19</x:f>
        <x:v>1000</x:v>
      </x:c>
      <x:c r="K17" s="8" t="n">
        <x:f>'Inputs'!K19</x:f>
        <x:v>1000</x:v>
      </x:c>
      <x:c r="L17" s="8" t="n">
        <x:f>'Inputs'!L19</x:f>
        <x:v>1000</x:v>
      </x:c>
      <x:c r="M17" s="8" t="n">
        <x:f>'Inputs'!M19</x:f>
        <x:v>1000</x:v>
      </x:c>
    </x:row>
    <x:row r="18" ht="24" customHeight="1">
      <x:c r="A18" s="1" t="str">
        <x:v>Other cash payments</x:v>
      </x:c>
      <x:c r="B18" s="8" t="n">
        <x:f>'Inputs'!B20</x:f>
        <x:v>0</x:v>
      </x:c>
      <x:c r="C18" s="8" t="n">
        <x:f>'Inputs'!C20</x:f>
        <x:v>0</x:v>
      </x:c>
      <x:c r="D18" s="8" t="n">
        <x:f>'Inputs'!D20</x:f>
        <x:v>0</x:v>
      </x:c>
      <x:c r="E18" s="8" t="n">
        <x:f>'Inputs'!E20</x:f>
        <x:v>0</x:v>
      </x:c>
      <x:c r="F18" s="8" t="n">
        <x:f>'Inputs'!F20</x:f>
        <x:v>0</x:v>
      </x:c>
      <x:c r="G18" s="8" t="n">
        <x:f>'Inputs'!G20</x:f>
        <x:v>0</x:v>
      </x:c>
      <x:c r="H18" s="8" t="n">
        <x:f>'Inputs'!H20</x:f>
        <x:v>0</x:v>
      </x:c>
      <x:c r="I18" s="8" t="n">
        <x:f>'Inputs'!I20</x:f>
        <x:v>0</x:v>
      </x:c>
      <x:c r="J18" s="8" t="n">
        <x:f>'Inputs'!J20</x:f>
        <x:v>0</x:v>
      </x:c>
      <x:c r="K18" s="8" t="n">
        <x:f>'Inputs'!K20</x:f>
        <x:v>0</x:v>
      </x:c>
      <x:c r="L18" s="8" t="n">
        <x:f>'Inputs'!L20</x:f>
        <x:v>0</x:v>
      </x:c>
      <x:c r="M18" s="8" t="n">
        <x:f>'Inputs'!M20</x:f>
        <x:v>0</x:v>
      </x:c>
    </x:row>
    <x:row r="19" ht="28" customHeight="1">
      <x:c r="A19" s="13" t="str">
        <x:v>Total cash outflows</x:v>
      </x:c>
      <x:c r="B19" s="27" t="n">
        <x:f>SUM(B13:B18)</x:f>
        <x:v>32500</x:v>
      </x:c>
      <x:c r="C19" s="27" t="n">
        <x:f>SUM(C13:C18)</x:f>
        <x:v>47500</x:v>
      </x:c>
      <x:c r="D19" s="27" t="n">
        <x:f>SUM(D13:D18)</x:f>
        <x:v>36500</x:v>
      </x:c>
      <x:c r="E19" s="27" t="n">
        <x:f>SUM(E13:E18)</x:f>
        <x:v>32500</x:v>
      </x:c>
      <x:c r="F19" s="27" t="n">
        <x:f>SUM(F13:F18)</x:f>
        <x:v>32500</x:v>
      </x:c>
      <x:c r="G19" s="27" t="n">
        <x:f>SUM(G13:G18)</x:f>
        <x:v>36500</x:v>
      </x:c>
      <x:c r="H19" s="27" t="n">
        <x:f>SUM(H13:H18)</x:f>
        <x:v>32500</x:v>
      </x:c>
      <x:c r="I19" s="27" t="n">
        <x:f>SUM(I13:I18)</x:f>
        <x:v>32500</x:v>
      </x:c>
      <x:c r="J19" s="27" t="n">
        <x:f>SUM(J13:J18)</x:f>
        <x:v>36500</x:v>
      </x:c>
      <x:c r="K19" s="27" t="n">
        <x:f>SUM(K13:K18)</x:f>
        <x:v>32500</x:v>
      </x:c>
      <x:c r="L19" s="27" t="n">
        <x:f>SUM(L13:L18)</x:f>
        <x:v>32500</x:v>
      </x:c>
      <x:c r="M19" s="27" t="n">
        <x:f>SUM(M13:M18)</x:f>
        <x:v>36500</x:v>
      </x:c>
    </x:row>
    <x:row r="20" ht="24" customHeight="1">
      <x:c r="A20" s="1"/>
      <x:c r="B20" s="15"/>
      <x:c r="C20" s="15"/>
      <x:c r="D20" s="15"/>
      <x:c r="E20" s="15"/>
      <x:c r="F20" s="15"/>
      <x:c r="G20" s="15"/>
      <x:c r="H20" s="15"/>
      <x:c r="I20" s="15"/>
      <x:c r="J20" s="15"/>
      <x:c r="K20" s="15"/>
      <x:c r="L20" s="15"/>
      <x:c r="M20" s="15"/>
    </x:row>
    <x:row r="21" ht="28" customHeight="1">
      <x:c r="A21" s="13" t="str">
        <x:v>Net cash movement</x:v>
      </x:c>
      <x:c r="B21" s="27" t="n">
        <x:f>B11-B19</x:f>
        <x:v>-4500</x:v>
      </x:c>
      <x:c r="C21" s="27" t="n">
        <x:f>C11-C19</x:f>
        <x:v>-18300</x:v>
      </x:c>
      <x:c r="D21" s="27" t="n">
        <x:f>D11-D19</x:f>
        <x:v>-6100</x:v>
      </x:c>
      <x:c r="E21" s="27" t="n">
        <x:f>E11-E19</x:f>
        <x:v>-900</x:v>
      </x:c>
      <x:c r="F21" s="27" t="n">
        <x:f>F11-F19</x:f>
        <x:v>300</x:v>
      </x:c>
      <x:c r="G21" s="27" t="n">
        <x:f>G11-G19</x:f>
        <x:v>-2500</x:v>
      </x:c>
      <x:c r="H21" s="27" t="n">
        <x:f>H11-H19</x:f>
        <x:v>2700</x:v>
      </x:c>
      <x:c r="I21" s="27" t="n">
        <x:f>I11-I19</x:f>
        <x:v>3900</x:v>
      </x:c>
      <x:c r="J21" s="27" t="n">
        <x:f>J11-J19</x:f>
        <x:v>49100</x:v>
      </x:c>
      <x:c r="K21" s="27" t="n">
        <x:f>K11-K19</x:f>
        <x:v>30300</x:v>
      </x:c>
      <x:c r="L21" s="27" t="n">
        <x:f>L11-L19</x:f>
        <x:v>7500</x:v>
      </x:c>
      <x:c r="M21" s="27" t="n">
        <x:f>M11-M19</x:f>
        <x:v>4700</x:v>
      </x:c>
    </x:row>
    <x:row r="22" ht="24" customHeight="1">
      <x:c r="A22" s="1"/>
      <x:c r="B22" s="15"/>
      <x:c r="C22" s="15"/>
      <x:c r="D22" s="15"/>
      <x:c r="E22" s="15"/>
      <x:c r="F22" s="15"/>
      <x:c r="G22" s="15"/>
      <x:c r="H22" s="15"/>
      <x:c r="I22" s="15"/>
      <x:c r="J22" s="15"/>
      <x:c r="K22" s="15"/>
      <x:c r="L22" s="15"/>
      <x:c r="M22" s="15"/>
    </x:row>
    <x:row r="23" ht="28" customHeight="1">
      <x:c r="A23" s="13" t="str">
        <x:v>Closing cash</x:v>
      </x:c>
      <x:c r="B23" s="27" t="n">
        <x:f>B6+B21</x:f>
        <x:v>45500</x:v>
      </x:c>
      <x:c r="C23" s="27" t="n">
        <x:f>C6+C21</x:f>
        <x:v>27200</x:v>
      </x:c>
      <x:c r="D23" s="27" t="n">
        <x:f>D6+D21</x:f>
        <x:v>21100</x:v>
      </x:c>
      <x:c r="E23" s="27" t="n">
        <x:f>E6+E21</x:f>
        <x:v>20200</x:v>
      </x:c>
      <x:c r="F23" s="27" t="n">
        <x:f>F6+F21</x:f>
        <x:v>20500</x:v>
      </x:c>
      <x:c r="G23" s="27" t="n">
        <x:f>G6+G21</x:f>
        <x:v>18000</x:v>
      </x:c>
      <x:c r="H23" s="27" t="n">
        <x:f>H6+H21</x:f>
        <x:v>20700</x:v>
      </x:c>
      <x:c r="I23" s="27" t="n">
        <x:f>I6+I21</x:f>
        <x:v>24600</x:v>
      </x:c>
      <x:c r="J23" s="27" t="n">
        <x:f>J6+J21</x:f>
        <x:v>73700</x:v>
      </x:c>
      <x:c r="K23" s="27" t="n">
        <x:f>K6+K21</x:f>
        <x:v>104000</x:v>
      </x:c>
      <x:c r="L23" s="27" t="n">
        <x:f>L6+L21</x:f>
        <x:v>111500</x:v>
      </x:c>
      <x:c r="M23" s="27" t="n">
        <x:f>M6+M21</x:f>
        <x:v>116200</x:v>
      </x:c>
    </x:row>
    <x:row r="24" ht="24" customHeight="1">
      <x:c r="A24" s="1" t="str">
        <x:v>Minimum buffer</x:v>
      </x:c>
      <x:c r="B24" s="8" t="n">
        <x:f>'Inputs'!$B$6</x:f>
        <x:v>20000</x:v>
      </x:c>
      <x:c r="C24" s="8" t="n">
        <x:f>'Inputs'!$B$6</x:f>
        <x:v>20000</x:v>
      </x:c>
      <x:c r="D24" s="8" t="n">
        <x:f>'Inputs'!$B$6</x:f>
        <x:v>20000</x:v>
      </x:c>
      <x:c r="E24" s="8" t="n">
        <x:f>'Inputs'!$B$6</x:f>
        <x:v>20000</x:v>
      </x:c>
      <x:c r="F24" s="8" t="n">
        <x:f>'Inputs'!$B$6</x:f>
        <x:v>20000</x:v>
      </x:c>
      <x:c r="G24" s="8" t="n">
        <x:f>'Inputs'!$B$6</x:f>
        <x:v>20000</x:v>
      </x:c>
      <x:c r="H24" s="8" t="n">
        <x:f>'Inputs'!$B$6</x:f>
        <x:v>20000</x:v>
      </x:c>
      <x:c r="I24" s="8" t="n">
        <x:f>'Inputs'!$B$6</x:f>
        <x:v>20000</x:v>
      </x:c>
      <x:c r="J24" s="8" t="n">
        <x:f>'Inputs'!$B$6</x:f>
        <x:v>20000</x:v>
      </x:c>
      <x:c r="K24" s="8" t="n">
        <x:f>'Inputs'!$B$6</x:f>
        <x:v>20000</x:v>
      </x:c>
      <x:c r="L24" s="8" t="n">
        <x:f>'Inputs'!$B$6</x:f>
        <x:v>20000</x:v>
      </x:c>
      <x:c r="M24" s="8" t="n">
        <x:f>'Inputs'!$B$6</x:f>
        <x:v>20000</x:v>
      </x:c>
    </x:row>
    <x:row r="25" ht="28" customHeight="1">
      <x:c r="A25" s="13" t="str">
        <x:v>Gap to buffer</x:v>
      </x:c>
      <x:c r="B25" s="27" t="n">
        <x:f>MAX(0,B24-B23)</x:f>
        <x:v>0</x:v>
      </x:c>
      <x:c r="C25" s="27" t="n">
        <x:f>MAX(0,C24-C23)</x:f>
        <x:v>0</x:v>
      </x:c>
      <x:c r="D25" s="27" t="n">
        <x:f>MAX(0,D24-D23)</x:f>
        <x:v>0</x:v>
      </x:c>
      <x:c r="E25" s="27" t="n">
        <x:f>MAX(0,E24-E23)</x:f>
        <x:v>0</x:v>
      </x:c>
      <x:c r="F25" s="27" t="n">
        <x:f>MAX(0,F24-F23)</x:f>
        <x:v>0</x:v>
      </x:c>
      <x:c r="G25" s="27" t="n">
        <x:f>MAX(0,G24-G23)</x:f>
        <x:v>2000</x:v>
      </x:c>
      <x:c r="H25" s="27" t="n">
        <x:f>MAX(0,H24-H23)</x:f>
        <x:v>0</x:v>
      </x:c>
      <x:c r="I25" s="27" t="n">
        <x:f>MAX(0,I24-I23)</x:f>
        <x:v>0</x:v>
      </x:c>
      <x:c r="J25" s="27" t="n">
        <x:f>MAX(0,J24-J23)</x:f>
        <x:v>0</x:v>
      </x:c>
      <x:c r="K25" s="27" t="n">
        <x:f>MAX(0,K24-K23)</x:f>
        <x:v>0</x:v>
      </x:c>
      <x:c r="L25" s="27" t="n">
        <x:f>MAX(0,L24-L23)</x:f>
        <x:v>0</x:v>
      </x:c>
      <x:c r="M25" s="27" t="n">
        <x:f>MAX(0,M24-M23)</x:f>
        <x:v>0</x:v>
      </x:c>
    </x:row>
    <x:row r="26" ht="24" customHeight="1">
      <x:c r="A26" s="1"/>
      <x:c r="B26" s="15"/>
      <x:c r="C26" s="15"/>
      <x:c r="D26" s="15"/>
      <x:c r="E26" s="15"/>
      <x:c r="F26" s="15"/>
      <x:c r="G26" s="15"/>
      <x:c r="H26" s="15"/>
      <x:c r="I26" s="15"/>
      <x:c r="J26" s="15"/>
      <x:c r="K26" s="15"/>
      <x:c r="L26" s="15"/>
      <x:c r="M26" s="15"/>
    </x:row>
    <x:row r="27" ht="24" customHeight="1">
      <x:c r="A27" s="1" t="str">
        <x:v>Cash roll-forward check</x:v>
      </x:c>
      <x:c r="B27" s="24" t="n">
        <x:f>B23-B6-B11+B19</x:f>
        <x:v>0</x:v>
      </x:c>
      <x:c r="C27" s="24" t="n">
        <x:f>C23-C6-C11+C19</x:f>
        <x:v>0</x:v>
      </x:c>
      <x:c r="D27" s="24" t="n">
        <x:f>D23-D6-D11+D19</x:f>
        <x:v>0</x:v>
      </x:c>
      <x:c r="E27" s="24" t="n">
        <x:f>E23-E6-E11+E19</x:f>
        <x:v>0</x:v>
      </x:c>
      <x:c r="F27" s="24" t="n">
        <x:f>F23-F6-F11+F19</x:f>
        <x:v>0</x:v>
      </x:c>
      <x:c r="G27" s="24" t="n">
        <x:f>G23-G6-G11+G19</x:f>
        <x:v>0</x:v>
      </x:c>
      <x:c r="H27" s="24" t="n">
        <x:f>H23-H6-H11+H19</x:f>
        <x:v>0</x:v>
      </x:c>
      <x:c r="I27" s="24" t="n">
        <x:f>I23-I6-I11+I19</x:f>
        <x:v>0</x:v>
      </x:c>
      <x:c r="J27" s="24" t="n">
        <x:f>J23-J6-J11+J19</x:f>
        <x:v>0</x:v>
      </x:c>
      <x:c r="K27" s="24" t="n">
        <x:f>K23-K6-K11+K19</x:f>
        <x:v>0</x:v>
      </x:c>
      <x:c r="L27" s="24" t="n">
        <x:f>L23-L6-L11+L19</x:f>
        <x:v>0</x:v>
      </x:c>
      <x:c r="M27" s="24" t="n">
        <x:f>M23-M6-M11+M19</x:f>
        <x:v>0</x:v>
      </x:c>
    </x:row>
    <x:row r="28" ht="24" customHeight="1">
      <x:c r="A28" s="1"/>
      <x:c r="B28" s="1"/>
      <x:c r="C28" s="1"/>
      <x:c r="D28" s="1"/>
      <x:c r="E28" s="1"/>
      <x:c r="F28" s="1"/>
      <x:c r="G28" s="1"/>
      <x:c r="H28" s="1"/>
      <x:c r="I28" s="1"/>
      <x:c r="J28" s="1"/>
      <x:c r="K28" s="1"/>
      <x:c r="L28" s="1"/>
      <x:c r="M28" s="1"/>
    </x:row>
    <x:row r="29" ht="24" customHeight="1">
      <x:c r="A29" s="1"/>
      <x:c r="B29" s="1"/>
      <x:c r="C29" s="1"/>
      <x:c r="D29" s="1"/>
      <x:c r="E29" s="1"/>
      <x:c r="F29" s="1"/>
      <x:c r="G29" s="1"/>
      <x:c r="H29" s="1"/>
      <x:c r="I29" s="1"/>
      <x:c r="J29" s="1"/>
      <x:c r="K29" s="1"/>
      <x:c r="L29" s="1"/>
      <x:c r="M29" s="1"/>
    </x:row>
    <x:row r="30" ht="24" customHeight="1">
      <x:c r="A30" s="1"/>
      <x:c r="B30" s="1"/>
      <x:c r="C30" s="1"/>
      <x:c r="D30" s="1"/>
      <x:c r="E30" s="1"/>
      <x:c r="F30" s="1"/>
      <x:c r="G30" s="1"/>
      <x:c r="H30" s="1"/>
      <x:c r="I30" s="1"/>
      <x:c r="J30" s="1"/>
      <x:c r="K30" s="1"/>
      <x:c r="L30" s="1"/>
      <x:c r="M30" s="1"/>
    </x:row>
    <x:row r="31" ht="24" customHeight="1">
      <x:c r="A31" s="1"/>
      <x:c r="B31" s="1"/>
      <x:c r="C31" s="1"/>
      <x:c r="D31" s="1"/>
      <x:c r="E31" s="1"/>
      <x:c r="F31" s="1"/>
      <x:c r="G31" s="1"/>
      <x:c r="H31" s="1"/>
      <x:c r="I31" s="1"/>
      <x:c r="J31" s="1"/>
      <x:c r="K31" s="1"/>
      <x:c r="L31" s="1"/>
      <x:c r="M31" s="1"/>
    </x:row>
    <x:row r="32" ht="24" customHeight="1">
      <x:c r="A32" s="1"/>
      <x:c r="B32" s="1"/>
      <x:c r="C32" s="1"/>
      <x:c r="D32" s="1"/>
      <x:c r="E32" s="1"/>
      <x:c r="F32" s="1"/>
      <x:c r="G32" s="1"/>
      <x:c r="H32" s="1"/>
      <x:c r="I32" s="1"/>
      <x:c r="J32" s="1"/>
      <x:c r="K32" s="1"/>
      <x:c r="L32" s="1"/>
      <x:c r="M32" s="1"/>
    </x:row>
  </x:sheetData>
  <x:mergeCells>
    <x:mergeCell ref="A1:M1"/>
    <x:mergeCell ref="A2:M2"/>
  </x:mergeCells>
  <x:conditionalFormatting sqref="B23:M23">
    <x:cfRule type="cellIs" dxfId="2" priority="1" operator="lessThan">
      <x:formula>0</x:formula>
    </x:cfRule>
  </x:conditionalFormatting>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42" hidden="0" customWidth="1"/>
    <x:col min="2" max="2" width="17" hidden="0" customWidth="1"/>
    <x:col min="3" max="3" width="17" hidden="0" customWidth="1"/>
    <x:col min="4" max="4" width="17" hidden="0" customWidth="1"/>
    <x:col min="5" max="5" width="17" hidden="0" customWidth="1"/>
    <x:col min="6" max="6" width="17" hidden="0" customWidth="1"/>
    <x:col min="7" max="7" width="39" hidden="0" customWidth="1"/>
  </x:cols>
  <x:sheetData>
    <x:row r="1" ht="40" customHeight="1">
      <x:c r="A1" s="3" t="str">
        <x:v>Checks | investigate every REVIEW</x:v>
      </x:c>
      <x:c r="B1" s="3" t="str">
        <x:v>Checks | investigate every REVIEW</x:v>
      </x:c>
      <x:c r="C1" s="3" t="str">
        <x:v>Checks | investigate every REVIEW</x:v>
      </x:c>
      <x:c r="D1" s="3" t="str">
        <x:v>Checks | investigate every REVIEW</x:v>
      </x:c>
      <x:c r="E1" s="3" t="str">
        <x:v>Checks | investigate every REVIEW</x:v>
      </x:c>
      <x:c r="F1" s="3" t="str">
        <x:v>Checks | investigate every REVIEW</x:v>
      </x:c>
      <x:c r="G1" s="3" t="str">
        <x:v>Checks | investigate every REVIEW</x:v>
      </x:c>
    </x:row>
    <x:row r="2" ht="24" customHeight="1">
      <x:c r="A2" s="1"/>
      <x:c r="B2" s="1"/>
      <x:c r="C2" s="1"/>
      <x:c r="D2" s="1"/>
      <x:c r="E2" s="1"/>
      <x:c r="F2" s="1"/>
      <x:c r="G2" s="1"/>
    </x:row>
    <x:row r="3" ht="24" customHeight="1">
      <x:c r="A3" s="1"/>
      <x:c r="B3" s="1"/>
      <x:c r="C3" s="1"/>
      <x:c r="D3" s="1"/>
      <x:c r="E3" s="1"/>
      <x:c r="F3" s="1"/>
      <x:c r="G3" s="1"/>
    </x:row>
    <x:row r="4" ht="24" customHeight="1">
      <x:c r="A4" s="1" t="str">
        <x:v>Check</x:v>
      </x:c>
      <x:c r="B4" s="1" t="str">
        <x:v>Actual</x:v>
      </x:c>
      <x:c r="C4" s="1" t="str">
        <x:v>Expected</x:v>
      </x:c>
      <x:c r="D4" s="1" t="str">
        <x:v>Difference</x:v>
      </x:c>
      <x:c r="E4" s="1" t="str">
        <x:v>Tolerance</x:v>
      </x:c>
      <x:c r="F4" s="1" t="str">
        <x:v>Status</x:v>
      </x:c>
      <x:c r="G4" s="28" t="str">
        <x:v>Fix / meaning</x:v>
      </x:c>
    </x:row>
    <x:row r="5" ht="42" customHeight="1">
      <x:c r="A5" s="1" t="str">
        <x:v>Cash roll-forward</x:v>
      </x:c>
      <x:c r="B5" s="8" t="n">
        <x:f>SUM('Cash Flow'!B27:M27)</x:f>
        <x:v>0</x:v>
      </x:c>
      <x:c r="C5" s="15" t="n">
        <x:v>0</x:v>
      </x:c>
      <x:c r="D5" s="24" t="n">
        <x:f>B5-C5</x:f>
        <x:v>0</x:v>
      </x:c>
      <x:c r="E5" s="29" t="n">
        <x:v>0.01</x:v>
      </x:c>
      <x:c r="F5" s="23" t="str">
        <x:f>IF(ABS(D5)&lt;=E5,"OK","REVIEW")</x:f>
        <x:v>OK</x:v>
      </x:c>
      <x:c r="G5" s="28" t="str">
        <x:v>Check formulas in Cash Flow row 27.</x:v>
      </x:c>
    </x:row>
    <x:row r="6" ht="42" customHeight="1">
      <x:c r="A6" s="1" t="str">
        <x:v>Net funding appears once or after forecast</x:v>
      </x:c>
      <x:c r="B6" s="8" t="n">
        <x:f>SUM('Cash Flow'!B10:M10)</x:f>
        <x:v>72000</x:v>
      </x:c>
      <x:c r="C6" s="8" t="n">
        <x:f>IF('Inputs'!H6&lt;=12,'Inputs'!J6,0)+IF('Inputs'!H7&lt;=12,'Inputs'!J7,0)+IF('Inputs'!H8&lt;=12,'Inputs'!J8,0)</x:f>
        <x:v>72000</x:v>
      </x:c>
      <x:c r="D6" s="24" t="n">
        <x:f>B6-C6</x:f>
        <x:v>0</x:v>
      </x:c>
      <x:c r="E6" s="29" t="n">
        <x:v>0.01</x:v>
      </x:c>
      <x:c r="F6" s="23" t="str">
        <x:f>IF(ABS(D6)&lt;=E6,"OK","REVIEW")</x:f>
        <x:v>OK</x:v>
      </x:c>
      <x:c r="G6" s="28" t="str">
        <x:v>Net instalments outside 12 months are excluded.</x:v>
      </x:c>
    </x:row>
    <x:row r="7" ht="42" customHeight="1">
      <x:c r="A7" s="1" t="str">
        <x:v>Opening cash ties</x:v>
      </x:c>
      <x:c r="B7" s="8" t="n">
        <x:f>'Cash Flow'!B6-'Inputs'!B5</x:f>
        <x:v>0</x:v>
      </x:c>
      <x:c r="C7" s="15" t="n">
        <x:v>0</x:v>
      </x:c>
      <x:c r="D7" s="24" t="n">
        <x:f>B7-C7</x:f>
        <x:v>0</x:v>
      </x:c>
      <x:c r="E7" s="29" t="n">
        <x:v>0.01</x:v>
      </x:c>
      <x:c r="F7" s="23" t="str">
        <x:f>IF(ABS(D7)&lt;=E7,"OK","REVIEW")</x:f>
        <x:v>OK</x:v>
      </x:c>
      <x:c r="G7" s="28" t="str">
        <x:v>Opening cash must match Inputs.</x:v>
      </x:c>
    </x:row>
    <x:row r="8" ht="42" customHeight="1">
      <x:c r="A8" s="1" t="str">
        <x:v>Non-negative cash inputs</x:v>
      </x:c>
      <x:c r="B8" s="8" t="n">
        <x:f>MIN('Inputs'!B13:M20)</x:f>
        <x:v>0</x:v>
      </x:c>
      <x:c r="C8" s="15" t="n">
        <x:v>0</x:v>
      </x:c>
      <x:c r="D8" s="24" t="n">
        <x:f>B8-C8</x:f>
        <x:v>0</x:v>
      </x:c>
      <x:c r="E8" s="29" t="n">
        <x:v>0.01</x:v>
      </x:c>
      <x:c r="F8" s="23" t="str">
        <x:f>IF(B8&gt;=0,"OK","REVIEW")</x:f>
        <x:v>OK</x:v>
      </x:c>
      <x:c r="G8" s="28" t="str">
        <x:v>Inputs must be positive cash magnitudes.</x:v>
      </x:c>
    </x:row>
    <x:row r="9" ht="24" customHeight="1">
      <x:c r="A9" s="1" t="str">
        <x:v>Funding inputs complete and fees valid</x:v>
      </x:c>
      <x:c r="B9" s="18" t="n">
        <x:f>IF(AND('Inputs'!E6&gt;0,'Inputs'!F6=""),1,0)+IF(AND('Inputs'!E7&gt;0,'Inputs'!F7=""),1,0)+IF(AND('Inputs'!E8&gt;0,'Inputs'!F8=""),1,0)+IF('Inputs'!I6&gt;'Inputs'!E6,1,0)+IF('Inputs'!I7&gt;'Inputs'!E7,1,0)+IF('Inputs'!I8&gt;'Inputs'!E8,1,0)</x:f>
        <x:v>0</x:v>
      </x:c>
      <x:c r="C9" s="18" t="n">
        <x:v>0</x:v>
      </x:c>
      <x:c r="D9" s="18" t="n">
        <x:f>B9-C9</x:f>
        <x:v>0</x:v>
      </x:c>
      <x:c r="E9" s="18" t="n">
        <x:v>0</x:v>
      </x:c>
      <x:c r="F9" s="64" t="str">
        <x:f>IF(D9=0,"OK","REVIEW")</x:f>
        <x:v>OK</x:v>
      </x:c>
      <x:c r="G9" s="28" t="str">
        <x:v>Enter a month for each non-zero instalment; fees cannot exceed gross funding.</x:v>
      </x:c>
    </x:row>
    <x:row r="10" ht="24" customHeight="1">
      <x:c r="A10" s="1" t="str">
        <x:v>Overall formula-control status</x:v>
      </x:c>
      <x:c r="B10" s="1"/>
      <x:c r="C10" s="1"/>
      <x:c r="D10" s="1"/>
      <x:c r="E10" s="1"/>
      <x:c r="F10" s="23" t="str">
        <x:f>IF(COUNTIF(F5:F9,"REVIEW")=0,"OK","REVIEW")</x:f>
        <x:v>OK</x:v>
      </x:c>
      <x:c r="G10" s="28"/>
    </x:row>
    <x:row r="11" ht="24" customHeight="1">
      <x:c r="A11" s="1"/>
      <x:c r="B11" s="1"/>
      <x:c r="C11" s="1"/>
      <x:c r="D11" s="1"/>
      <x:c r="E11" s="1"/>
      <x:c r="F11" s="1"/>
      <x:c r="G11" s="1"/>
    </x:row>
    <x:row r="12" ht="45" customHeight="1">
      <x:c r="A12" s="5" t="str">
        <x:v>OK means the listed arithmetic controls pass. It does not mean the business has sufficient cash, the inputs are realistic or the funding will be available.</x:v>
      </x:c>
      <x:c r="B12" s="5" t="str">
        <x:v>OK means the listed arithmetic controls pass. It does not mean the business has sufficient cash, the inputs are realistic or the funding will be available.</x:v>
      </x:c>
      <x:c r="C12" s="5" t="str">
        <x:v>OK means the listed arithmetic controls pass. It does not mean the business has sufficient cash, the inputs are realistic or the funding will be available.</x:v>
      </x:c>
      <x:c r="D12" s="5" t="str">
        <x:v>OK means the listed arithmetic controls pass. It does not mean the business has sufficient cash, the inputs are realistic or the funding will be available.</x:v>
      </x:c>
      <x:c r="E12" s="5" t="str">
        <x:v>OK means the listed arithmetic controls pass. It does not mean the business has sufficient cash, the inputs are realistic or the funding will be available.</x:v>
      </x:c>
      <x:c r="F12" s="5" t="str">
        <x:v>OK means the listed arithmetic controls pass. It does not mean the business has sufficient cash, the inputs are realistic or the funding will be available.</x:v>
      </x:c>
      <x:c r="G12" s="5" t="str">
        <x:v>OK means the listed arithmetic controls pass. It does not mean the business has sufficient cash, the inputs are realistic or the funding will be available.</x:v>
      </x:c>
    </x:row>
    <x:row r="13" ht="24" customHeight="1">
      <x:c r="A13" s="1"/>
      <x:c r="B13" s="1"/>
      <x:c r="C13" s="1"/>
      <x:c r="D13" s="1"/>
      <x:c r="E13" s="1"/>
      <x:c r="F13" s="1"/>
      <x:c r="G13" s="1"/>
    </x:row>
    <x:row r="14" ht="24" customHeight="1">
      <x:c r="A14" s="1"/>
      <x:c r="B14" s="1"/>
      <x:c r="C14" s="1"/>
      <x:c r="D14" s="1"/>
      <x:c r="E14" s="1"/>
      <x:c r="F14" s="1"/>
      <x:c r="G14" s="1"/>
    </x:row>
    <x:row r="15" ht="24" customHeight="1">
      <x:c r="A15" s="1"/>
      <x:c r="B15" s="1"/>
      <x:c r="C15" s="1"/>
      <x:c r="D15" s="1"/>
      <x:c r="E15" s="1"/>
      <x:c r="F15" s="1"/>
      <x:c r="G15" s="1"/>
    </x:row>
    <x:row r="16" ht="24" customHeight="1">
      <x:c r="A16" s="1"/>
      <x:c r="B16" s="1"/>
      <x:c r="C16" s="1"/>
      <x:c r="D16" s="1"/>
      <x:c r="E16" s="1"/>
      <x:c r="F16" s="1"/>
      <x:c r="G16" s="1"/>
    </x:row>
    <x:row r="17" ht="24" customHeight="1">
      <x:c r="A17" s="1"/>
      <x:c r="B17" s="1"/>
      <x:c r="C17" s="1"/>
      <x:c r="D17" s="1"/>
      <x:c r="E17" s="1"/>
      <x:c r="F17" s="1"/>
      <x:c r="G17" s="1"/>
    </x:row>
  </x:sheetData>
  <x:mergeCells>
    <x:mergeCell ref="A1:G1"/>
    <x:mergeCell ref="A12:G12"/>
  </x:mergeCells>
  <x:conditionalFormatting sqref="F5:F10">
    <x:cfRule type="containsText" dxfId="3" priority="1" operator="containsText" text="OK"/>
    <x:cfRule type="containsText" dxfId="4" priority="2" operator="containsText" text="REVIEW"/>
  </x:conditionalFormatting>
  <x:pageMargins left="0.7" right="0.7" top="0.75" bottom="0.75" header="0.3" footer="0.3"/>
</x:worksheet>
</file>